
<file path=[Content_Types].xml><?xml version="1.0" encoding="utf-8"?>
<Types xmlns="http://schemas.openxmlformats.org/package/2006/content-types">
  <Default Extension="xml" ContentType="application/xml"/>
  <Default Extension="png" ContentType="image/png"/>
  <Default Extension="bin" ContentType="application/vnd.openxmlformats-officedocument.oleObject"/>
  <Default Extension="rels" ContentType="application/vnd.openxmlformats-package.relationships+xml"/>
  <Default Extension="wmf" ContentType="image/x-wmf"/>
  <Default Extension="jpeg" ContentType="image/jpeg"/>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xl/worksheets/sheet2.xml" ContentType="application/vnd.openxmlformats-officedocument.spreadsheetml.worksheet+xml"/>
  <Override PartName="/xl/theme/theme1.xml" ContentType="application/vnd.openxmlformats-officedocument.theme+xml"/>
  <Override PartName="/xl/worksheets/sheet1.xml" ContentType="application/vnd.openxmlformats-officedocument.spreadsheetml.worksheet+xml"/>
  <Override PartName="/xl/workbook.xml" ContentType="application/vnd.openxmlformats-officedocument.spreadsheetml.sheet.main+xml"/>
</Types>
</file>

<file path=_rels/.rels><?xml version="1.0" encoding="UTF-8" standalone="yes"?><Relationships xmlns="http://schemas.openxmlformats.org/package/2006/relationships"><Relationship  Id="rId3" Type="http://schemas.openxmlformats.org/officeDocument/2006/relationships/officeDocument" Target="xl/workbook.xml"/><Relationship  Id="rId2" Type="http://schemas.openxmlformats.org/package/2006/relationships/metadata/core-properties" Target="docProps/core.xml"/><Relationship  Id="rId1"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workbookPr date1904="0"/>
  <bookViews>
    <workbookView xWindow="360" yWindow="15" windowWidth="20955" windowHeight="9720" activeTab="0"/>
  </bookViews>
  <sheets>
    <sheet name="Inventory" sheetId="1" state="visible" r:id="rId1"/>
    <sheet name="Yulya Spells" sheetId="2" state="visible" r:id="rId2"/>
  </sheets>
  <definedNames>
    <definedName name="_xlnm.Print_Area" localSheetId="1">'Yulya Spells'!$A$1:$H$11</definedName>
  </definedNames>
  <calcPr/>
</workbook>
</file>

<file path=xl/sharedStrings.xml><?xml version="1.0" encoding="utf-8"?>
<sst xmlns="http://schemas.openxmlformats.org/spreadsheetml/2006/main" count="193" uniqueCount="193">
  <si>
    <t>NAME</t>
  </si>
  <si>
    <t>QUAL</t>
  </si>
  <si>
    <t>QUAN</t>
  </si>
  <si>
    <t>WORTH</t>
  </si>
  <si>
    <t>TOTAL</t>
  </si>
  <si>
    <t>SELL</t>
  </si>
  <si>
    <t>WEIGHT</t>
  </si>
  <si>
    <t>LOCATION</t>
  </si>
  <si>
    <t>MONEY</t>
  </si>
  <si>
    <t> </t>
  </si>
  <si>
    <t>QUALITY:</t>
  </si>
  <si>
    <t>N</t>
  </si>
  <si>
    <t>G</t>
  </si>
  <si>
    <t>F</t>
  </si>
  <si>
    <t>P</t>
  </si>
  <si>
    <t>S</t>
  </si>
  <si>
    <t>Yulya</t>
  </si>
  <si>
    <t xml:space="preserve">IN COIN PURSE</t>
  </si>
  <si>
    <t>QUALITY</t>
  </si>
  <si>
    <t xml:space="preserve">VESTMENTS (CLERIC'S CLOAK AND GARMENTS)         </t>
  </si>
  <si>
    <t>BODY</t>
  </si>
  <si>
    <t>COPPER</t>
  </si>
  <si>
    <t>NEW</t>
  </si>
  <si>
    <t xml:space="preserve">WATERPROOF HOOD</t>
  </si>
  <si>
    <t>SILVER</t>
  </si>
  <si>
    <t>GOOD</t>
  </si>
  <si>
    <t xml:space="preserve">CLERIC'S LIGHT SHOES</t>
  </si>
  <si>
    <t>FEET</t>
  </si>
  <si>
    <t>GOLD</t>
  </si>
  <si>
    <t>FAIR</t>
  </si>
  <si>
    <t>UNDERGARMENTS</t>
  </si>
  <si>
    <t>PLATINUM</t>
  </si>
  <si>
    <t>PATCHED</t>
  </si>
  <si>
    <t xml:space="preserve">SCALE MAIL [UEP]         </t>
  </si>
  <si>
    <t>MITHRIL</t>
  </si>
  <si>
    <t>SCRAP</t>
  </si>
  <si>
    <t xml:space="preserve">MEDIUM SHIELD       </t>
  </si>
  <si>
    <t xml:space="preserve">STRAPPED ON PACK</t>
  </si>
  <si>
    <t>ORICHALCUM </t>
  </si>
  <si>
    <t xml:space="preserve">PRAYER BOOK</t>
  </si>
  <si>
    <t xml:space="preserve">ON STRAP</t>
  </si>
  <si>
    <t>ADAMANTINE </t>
  </si>
  <si>
    <t xml:space="preserve">HOLY SYMBOL (AMULET) </t>
  </si>
  <si>
    <t xml:space="preserve">AROUND NECK</t>
  </si>
  <si>
    <t>COIN</t>
  </si>
  <si>
    <t>MACE      </t>
  </si>
  <si>
    <t>10cp=1sp</t>
  </si>
  <si>
    <t>DAGGER</t>
  </si>
  <si>
    <t>CLOTHES</t>
  </si>
  <si>
    <t>10sp=1gp</t>
  </si>
  <si>
    <t>10gp=1pp</t>
  </si>
  <si>
    <t xml:space="preserve">BELT POUCH [1 lb] 5 lbs CAPACITY</t>
  </si>
  <si>
    <t>BELT</t>
  </si>
  <si>
    <t>INCENSE </t>
  </si>
  <si>
    <t xml:space="preserve">BELT POUCH</t>
  </si>
  <si>
    <t>TINDERBOX</t>
  </si>
  <si>
    <t>CANDY</t>
  </si>
  <si>
    <t xml:space="preserve">BELT GEM [4/6] MP</t>
  </si>
  <si>
    <t>J</t>
  </si>
  <si>
    <t xml:space="preserve">GUILD LETTER TO GUNDREN</t>
  </si>
  <si>
    <t>X</t>
  </si>
  <si>
    <t xml:space="preserve">TOTAL IN BELT POUCH</t>
  </si>
  <si>
    <t xml:space="preserve">PRIEST'S BACKPACK [5 lbs] 35 lbs CAPACITY</t>
  </si>
  <si>
    <t>BACK</t>
  </si>
  <si>
    <t xml:space="preserve">IN ALMS BOX</t>
  </si>
  <si>
    <t xml:space="preserve">ALMS BOX</t>
  </si>
  <si>
    <t xml:space="preserve">PRIEST'S BACKPACK</t>
  </si>
  <si>
    <t xml:space="preserve">BLOCK OF 10 INCENSE</t>
  </si>
  <si>
    <t>BLANKET</t>
  </si>
  <si>
    <t>CANDLES</t>
  </si>
  <si>
    <t>CENSER</t>
  </si>
  <si>
    <t xml:space="preserve">RATIONS (FULL)</t>
  </si>
  <si>
    <t>CHALK</t>
  </si>
  <si>
    <t>SOAP</t>
  </si>
  <si>
    <t>BEDROLL</t>
  </si>
  <si>
    <t>WATERSKIN</t>
  </si>
  <si>
    <t xml:space="preserve">TOTAL IN BACKPACK</t>
  </si>
  <si>
    <t xml:space="preserve">TOTAL WEIGHT</t>
  </si>
  <si>
    <t xml:space="preserve">TOTAL ENCUMBRANCE</t>
  </si>
  <si>
    <t>90/180/270</t>
  </si>
  <si>
    <t>Cat</t>
  </si>
  <si>
    <t xml:space="preserve">CLOTHES, COMMON        </t>
  </si>
  <si>
    <t xml:space="preserve">SHOES, COMMON</t>
  </si>
  <si>
    <t xml:space="preserve">HIDE BELT</t>
  </si>
  <si>
    <t xml:space="preserve">HALF PLATE (UEP]</t>
  </si>
  <si>
    <t xml:space="preserve">GREAT SWORD +1</t>
  </si>
  <si>
    <t xml:space="preserve">ON BELT</t>
  </si>
  <si>
    <t xml:space="preserve">ELVEN LONGBOW +1</t>
  </si>
  <si>
    <t>QUIVER</t>
  </si>
  <si>
    <t xml:space="preserve">ON BACK</t>
  </si>
  <si>
    <t>ARROWS</t>
  </si>
  <si>
    <t xml:space="preserve">IN QUIVER</t>
  </si>
  <si>
    <t xml:space="preserve">BLUNT ARROWS</t>
  </si>
  <si>
    <t xml:space="preserve">RING OF OBSCURING [3/3]</t>
  </si>
  <si>
    <t xml:space="preserve">ON PAW</t>
  </si>
  <si>
    <t xml:space="preserve">BELT POUCH [1 lb]         </t>
  </si>
  <si>
    <t>SPICES</t>
  </si>
  <si>
    <t xml:space="preserve">SALT 10/10</t>
  </si>
  <si>
    <t xml:space="preserve">ADVENTURER'S BACKPACK 80kg [10 lbs] 186 lbs CAPACITY</t>
  </si>
  <si>
    <t xml:space="preserve">IRON POT</t>
  </si>
  <si>
    <t xml:space="preserve">ADVENTURER'S BACKPACK</t>
  </si>
  <si>
    <t xml:space="preserve">COOK'S TOOLS</t>
  </si>
  <si>
    <t>SHOVEL</t>
  </si>
  <si>
    <t>CROWBAR</t>
  </si>
  <si>
    <t>HAMMER</t>
  </si>
  <si>
    <t>PITONS</t>
  </si>
  <si>
    <t>ROPE</t>
  </si>
  <si>
    <t xml:space="preserve">OIL (FLASK)</t>
  </si>
  <si>
    <t xml:space="preserve">TENT (4 PERSON)</t>
  </si>
  <si>
    <t>150/300/450</t>
  </si>
  <si>
    <t>Ashley</t>
  </si>
  <si>
    <t>70/140/210</t>
  </si>
  <si>
    <t>Alice</t>
  </si>
  <si>
    <t xml:space="preserve">IN LOLIBANK</t>
  </si>
  <si>
    <t xml:space="preserve">ALCHEMIST'S TOOLS (PART OF BODY)</t>
  </si>
  <si>
    <t xml:space="preserve">TRADITIONAL PINK YUKATA</t>
  </si>
  <si>
    <t xml:space="preserve">KTSUNE MASK</t>
  </si>
  <si>
    <t>HEAD</t>
  </si>
  <si>
    <t xml:space="preserve">SPEAR [ONE HANDED, TWO HANDED, THROWN]</t>
  </si>
  <si>
    <t>CARRIED</t>
  </si>
  <si>
    <t xml:space="preserve">DARTS (X10)</t>
  </si>
  <si>
    <t>HAIR</t>
  </si>
  <si>
    <t>SHORTBOW</t>
  </si>
  <si>
    <t xml:space="preserve">STRAPPED ON OBI</t>
  </si>
  <si>
    <t xml:space="preserve">SIGNET RING</t>
  </si>
  <si>
    <t xml:space="preserve">IN OBI</t>
  </si>
  <si>
    <t xml:space="preserve">YUKATA POCKETS</t>
  </si>
  <si>
    <t>POCKETS</t>
  </si>
  <si>
    <t xml:space="preserve">CANDY COATED HERBS</t>
  </si>
  <si>
    <t xml:space="preserve">HEALERS KIT</t>
  </si>
  <si>
    <t>60/120/180</t>
  </si>
  <si>
    <t xml:space="preserve">TOTAL PARTY FUNDS (-ASHLEY)</t>
  </si>
  <si>
    <t xml:space="preserve">TRADE GOODS</t>
  </si>
  <si>
    <t>CART</t>
  </si>
  <si>
    <t xml:space="preserve">SHORT SWORD OF SHARP TONGUE</t>
  </si>
  <si>
    <t xml:space="preserve">RING OF SHARED SUFFERING BLUE</t>
  </si>
  <si>
    <t xml:space="preserve">RING OF SHARED SUFFERING RED</t>
  </si>
  <si>
    <t xml:space="preserve">COMPONENT POUCH</t>
  </si>
  <si>
    <t xml:space="preserve">HEALROOT 3/3</t>
  </si>
  <si>
    <t>SPELLBOOK</t>
  </si>
  <si>
    <t xml:space="preserve">STUDDED ARMOR</t>
  </si>
  <si>
    <t xml:space="preserve">STUDDED LEATHER GLOVES</t>
  </si>
  <si>
    <t xml:space="preserve">STUDDED LEATHER BOOTS</t>
  </si>
  <si>
    <t xml:space="preserve">FINE PLATED GLOVES</t>
  </si>
  <si>
    <t xml:space="preserve">FINE PLATED BOOTS</t>
  </si>
  <si>
    <t xml:space="preserve">FINE PLATED HELMET</t>
  </si>
  <si>
    <t xml:space="preserve">FINE CLOTHING</t>
  </si>
  <si>
    <t>LONGBOW</t>
  </si>
  <si>
    <t>EMPTY</t>
  </si>
  <si>
    <t xml:space="preserve">GLASS JAR [20lbs]</t>
  </si>
  <si>
    <t xml:space="preserve">DIVINATION BONES</t>
  </si>
  <si>
    <t xml:space="preserve">HORSE FEED 40lbs</t>
  </si>
  <si>
    <t xml:space="preserve">MYSTERY MEAT (lbs)</t>
  </si>
  <si>
    <t xml:space="preserve">CLAY POT WITH SALTED HERRING</t>
  </si>
  <si>
    <t xml:space="preserve">GLASS JAR FILLED WITH WATER [20lbs]</t>
  </si>
  <si>
    <t>WATER</t>
  </si>
  <si>
    <t>Name</t>
  </si>
  <si>
    <t>Level</t>
  </si>
  <si>
    <t>Cost</t>
  </si>
  <si>
    <t xml:space="preserve">Casting Time</t>
  </si>
  <si>
    <t>Range</t>
  </si>
  <si>
    <t>Components</t>
  </si>
  <si>
    <t>Duration</t>
  </si>
  <si>
    <t>Description</t>
  </si>
  <si>
    <t xml:space="preserve">HEALING HANDS</t>
  </si>
  <si>
    <t xml:space="preserve">1 ACTION</t>
  </si>
  <si>
    <t>TOUCH</t>
  </si>
  <si>
    <t xml:space="preserve">V, S</t>
  </si>
  <si>
    <t>INSTANTANEOUS</t>
  </si>
  <si>
    <t xml:space="preserve">AS AN ACTION YOU CAN TOUCH A CREATURE AND ROLL A NUMBER OF D4S ACCORDING TO YOUR PROFICIENCY BONUS. THE CREATURE REGAINS A NUMBER OF HIT POINTS EQUAL TO THE TOTAL SUM ROLLED. ONCE YOU USE THIS TRAIT IT CANNOT BE USED UNTIL YOU FINISH A LONG REST.</t>
  </si>
  <si>
    <t xml:space="preserve">MISTY STEP</t>
  </si>
  <si>
    <t xml:space="preserve">1 BONUS ACTION</t>
  </si>
  <si>
    <t>SELF</t>
  </si>
  <si>
    <t xml:space="preserve">FROM FEY TOUCHED, BRIEFLY SURROUNDED BY SILVERY MIST, YOU TELEPORT UP TO 30 FEET TO AN UNOCCUPIED SPACE THAT YOU CAN SEE.</t>
  </si>
  <si>
    <t>HEROISM</t>
  </si>
  <si>
    <t xml:space="preserve">UP TO 1 MINUTE</t>
  </si>
  <si>
    <t xml:space="preserve">PEACE CLERIC: A WILLING CREATURE YOU TOUCH IS IMBUED WITH BRAVERY. UNTIL THE SPELL ENDS, THE CREATURE IS IMMUNE TO BEING FRIGHTENED AND GAINS TEMPORARY HIT POINTS EQUAL TO YOUR SPELLCASTING ABILITY MODIFIER AT THE START OF EACH OF ITS TURNS. WHEN THE SPELL ENDS, THE TARGET LOSES ANY REMAINING TEMPORARY HIT POINTS FROM THIS SPELL.
AT HIGHER LEVELS: WHEN YOU CAST THIS SPELL USING EXTRA MP, YOU CAN TARGET ONE ADDITIONAL CREATURE FOR EACH EXTRA MP SPENT.</t>
  </si>
  <si>
    <t>SANCTUARY</t>
  </si>
  <si>
    <t xml:space="preserve">30 FEET</t>
  </si>
  <si>
    <t xml:space="preserve">V, S, M [A SMALL SILVER MIRROR]</t>
  </si>
  <si>
    <t xml:space="preserve">1 MINUTE</t>
  </si>
  <si>
    <t xml:space="preserve">PEACE CLERIC: YOU WARD A CREATURE WITHIN RANGE AGAINST ATTACK. UNTIL THE SPELL ENDS, ANY CREATURE WHO TARGETS THE WARDED CREATURE WITH AN ATTACK OR A HARMFUL SPELL MUST FIRST MAKE A WISDOM SAVING THROW. ON A FAILED SAVE, THE CREATURE MUST CHOOSE A NEW TARGET OR LOSE THE ATTACK OR SPELL. THIS SPELL DOESN’T PROTECT THE WARDED CREATURE FROM AREA EFFECTS, SUCH AS THE EXPLOSION OF A FIREBALL. IF THE WARDED CREATURE MAKES AN ATTACK OR CASTS A SPELL THAT AFFECTS AN ENEMY CREATURE, THIS SPELL ENDS.</t>
  </si>
  <si>
    <t xml:space="preserve">GUIDANCE CANTRIP</t>
  </si>
  <si>
    <t xml:space="preserve">YOU TOUCH ONE WILLING CREATURE. ONCE BEFORE THE SPELL ENDS, THE TARGET CAN ROLL A D4 AND ADD THE NUMBER ROLLED TO ONE ABILITY CHECK OF ITS CHOICE. IT CAN ROLL THE DIE BEFORE OR AFTER MAKING THE ABILITY CHECK. THE SPELL THEN ENDS.</t>
  </si>
  <si>
    <t xml:space="preserve">LIGHT CANTRIP</t>
  </si>
  <si>
    <t xml:space="preserve">1 HOUR</t>
  </si>
  <si>
    <t xml:space="preserve">YOU TOUCH ONE OBJECT THAT IS NO LARGER THAN 10 FEET IN ANY DIMENSION. UNTIL THE SPELL ENDS, THE OBJECT SHEDS BRIGHT LIGHT IN A 20-FOOT RADIUS AND DIM LIGHT FOR AN ADDITIONAL 20 FEET. THE LIGHT CAN BE COLORED AS YOU LIKE. COMPLETELY COVERING THE OBJECT WITH SOMETHING OPAQUE BLOCKS THE LIGHT. THE SPELL ENDS IF YOU CAST IT AGAIN OR DISMISS IT AS AN ACTION.
IF YOU TARGET AN OBJECT HELD OR WORN BY A HOSTILE CREATURE, THAT CREATURE MUST SUCCEED ON A DEXTERITY SAVING THROW TO AVOID THE SPELL.</t>
  </si>
  <si>
    <t xml:space="preserve">SACRED FLAME CANTRIP</t>
  </si>
  <si>
    <t xml:space="preserve">60 FEET, VISUAL CONTACT</t>
  </si>
  <si>
    <t xml:space="preserve">FLAME-LIKE RADIANCE DESCENDS ON A CREATURE THAT YOU CAN SEE WITHIN RANGE. THE TARGET MUST SUCCEED ON A DEXTERITY SAVING THROW OR TAKE 1D8 RADIANT DAMAGE. THE TARGET GAINS NO BENEFIT FROM COVER FOR THIS SAVING THROW.</t>
  </si>
  <si>
    <t xml:space="preserve">SPARE THE DYING CANTRIP</t>
  </si>
  <si>
    <t xml:space="preserve">YOU TOUCH A LIVING CREATURE THAT HAS 0 HIT POINTS. THE CREATURE BECOMES STABLE. THIS SPELL HAS NO EFFECT ON UNDEAD OR CONSTRUCTS.</t>
  </si>
  <si>
    <t xml:space="preserve">[CLERIC 1ST LEVEL SPELLS]</t>
  </si>
</sst>
</file>

<file path=xl/styles.xml><?xml version="1.0" encoding="utf-8"?>
<styleSheet xmlns="http://schemas.openxmlformats.org/spreadsheetml/2006/main" xmlns:mc="http://schemas.openxmlformats.org/markup-compatibility/2006" xmlns:x14="http://schemas.microsoft.com/office/spreadsheetml/2009/9/main" xmlns:x14ac="http://schemas.microsoft.com/office/spreadsheetml/2009/9/ac" xmlns:x16r2="http://schemas.microsoft.com/office/spreadsheetml/2015/02/main" mc:Ignorable="x14ac x16r2">
  <numFmts count="1">
    <numFmt numFmtId="160" formatCode="0.0"/>
  </numFmts>
  <fonts count="18">
    <font>
      <sz val="11.000000"/>
      <color theme="1"/>
      <name val="Corbel"/>
      <scheme val="minor"/>
    </font>
    <font>
      <sz val="11.000000"/>
      <color indexed="2"/>
      <name val="Corbel"/>
      <scheme val="minor"/>
    </font>
    <font>
      <b/>
      <sz val="11.000000"/>
      <color theme="1"/>
      <name val="Corbel"/>
      <scheme val="minor"/>
    </font>
    <font>
      <b/>
      <sz val="11.000000"/>
      <name val="Calibri"/>
    </font>
    <font>
      <b/>
      <sz val="11.000000"/>
      <color theme="1" tint="0"/>
      <name val="Calibri"/>
    </font>
    <font>
      <sz val="11.000000"/>
      <name val="Calibri"/>
    </font>
    <font>
      <sz val="11.000000"/>
      <color rgb="FF00B0F0"/>
      <name val="Calibri"/>
    </font>
    <font>
      <sz val="11.000000"/>
      <color theme="1" tint="0"/>
      <name val="Calibri"/>
    </font>
    <font>
      <b/>
      <sz val="11.000000"/>
      <color rgb="FF00B0F0"/>
      <name val="Calibri"/>
    </font>
    <font>
      <sz val="11.000000"/>
      <name val="Corbel"/>
      <scheme val="minor"/>
    </font>
    <font>
      <sz val="11.000000"/>
      <color theme="0" tint="-0.14999847407452621"/>
      <name val="Corbel"/>
      <scheme val="minor"/>
    </font>
    <font>
      <sz val="11.000000"/>
      <color theme="0" tint="-0.14999847407452621"/>
      <name val="Calibri"/>
    </font>
    <font>
      <b/>
      <sz val="11.000000"/>
      <color theme="0" tint="-0.14999847407452621"/>
      <name val="Calibri"/>
    </font>
    <font>
      <sz val="11.000000"/>
      <color rgb="FF00B0F0"/>
      <name val="Corbel"/>
      <scheme val="minor"/>
    </font>
    <font>
      <sz val="11.000000"/>
      <color theme="1" tint="0"/>
      <name val="Corbel"/>
      <scheme val="minor"/>
    </font>
    <font>
      <sz val="11.000000"/>
      <color rgb="FFC00000"/>
      <name val="Corbel"/>
      <scheme val="minor"/>
    </font>
    <font>
      <sz val="11.000000"/>
      <color theme="1"/>
      <name val="Calibri"/>
    </font>
    <font>
      <b/>
      <sz val="11.000000"/>
      <color theme="1"/>
      <name val="Calibri"/>
    </font>
  </fonts>
  <fills count="13">
    <fill>
      <patternFill patternType="none"/>
    </fill>
    <fill>
      <patternFill patternType="gray125"/>
    </fill>
    <fill>
      <patternFill patternType="solid">
        <fgColor theme="7" tint="0.39997558519241921"/>
        <bgColor theme="7" tint="0.39997558519241921"/>
      </patternFill>
    </fill>
    <fill>
      <patternFill patternType="solid">
        <fgColor theme="0" tint="0"/>
        <bgColor theme="0" tint="0"/>
      </patternFill>
    </fill>
    <fill>
      <patternFill patternType="solid">
        <fgColor theme="7" tint="0.59999389629810485"/>
        <bgColor theme="7" tint="0.59999389629810485"/>
      </patternFill>
    </fill>
    <fill>
      <patternFill patternType="solid">
        <fgColor theme="9" tint="-0.249977111117893"/>
        <bgColor theme="9" tint="-0.249977111117893"/>
      </patternFill>
    </fill>
    <fill>
      <patternFill patternType="solid">
        <fgColor theme="9" tint="0.59999389629810485"/>
        <bgColor theme="9" tint="0.59999389629810485"/>
      </patternFill>
    </fill>
    <fill>
      <patternFill patternType="solid">
        <fgColor theme="8" tint="0.39997558519241921"/>
        <bgColor theme="8" tint="0.39997558519241921"/>
      </patternFill>
    </fill>
    <fill>
      <patternFill patternType="solid">
        <fgColor theme="6" tint="0.39997558519241921"/>
        <bgColor theme="6" tint="0.39997558519241921"/>
      </patternFill>
    </fill>
    <fill>
      <patternFill patternType="solid">
        <fgColor indexed="5"/>
        <bgColor indexed="5"/>
      </patternFill>
    </fill>
    <fill>
      <patternFill patternType="solid">
        <fgColor theme="6" tint="0.59999389629810485"/>
        <bgColor theme="6" tint="0.59999389629810485"/>
      </patternFill>
    </fill>
    <fill>
      <patternFill patternType="solid">
        <fgColor theme="0" tint="-0.249977111117893"/>
        <bgColor theme="0" tint="-0.249977111117893"/>
      </patternFill>
    </fill>
    <fill>
      <patternFill patternType="solid">
        <fgColor rgb="FFBFBFBF"/>
        <bgColor rgb="FFBFBFBF"/>
      </patternFill>
    </fill>
  </fills>
  <borders count="1">
    <border>
      <left/>
      <right/>
      <top/>
      <bottom/>
      <diagonal/>
    </border>
  </borders>
  <cellStyleXfs count="1">
    <xf fontId="0" fillId="0" borderId="0" numFmtId="0" applyNumberFormat="1" applyFont="1" applyFill="1" applyBorder="1"/>
  </cellStyleXfs>
  <cellXfs count="162">
    <xf fontId="0" fillId="0" borderId="0" numFmtId="0" xfId="0"/>
    <xf fontId="0" fillId="0" borderId="0" numFmtId="0" xfId="0" applyAlignment="1">
      <alignment horizontal="center"/>
    </xf>
    <xf fontId="0" fillId="0" borderId="0" numFmtId="0" xfId="0" applyAlignment="1">
      <alignment horizontal="right"/>
    </xf>
    <xf fontId="0" fillId="0" borderId="0" numFmtId="0" xfId="0"/>
    <xf fontId="1" fillId="0" borderId="0" numFmtId="0" xfId="0" applyFont="1"/>
    <xf fontId="0" fillId="0" borderId="0" numFmtId="2" xfId="0" applyNumberFormat="1" applyAlignment="1">
      <alignment horizontal="right"/>
    </xf>
    <xf fontId="2" fillId="0" borderId="0" numFmtId="0" xfId="0" applyFont="1"/>
    <xf fontId="3" fillId="0" borderId="0" numFmtId="0" xfId="0" applyFont="1" applyAlignment="1">
      <alignment horizontal="left"/>
    </xf>
    <xf fontId="3" fillId="0" borderId="0" numFmtId="0" xfId="0" applyFont="1" applyAlignment="1">
      <alignment horizontal="center"/>
    </xf>
    <xf fontId="3" fillId="0" borderId="0" numFmtId="0" xfId="0" applyFont="1" applyAlignment="1">
      <alignment horizontal="right"/>
    </xf>
    <xf fontId="3" fillId="0" borderId="0" numFmtId="0" xfId="0" applyFont="1"/>
    <xf fontId="4" fillId="0" borderId="0" numFmtId="0" xfId="0" applyFont="1"/>
    <xf fontId="3" fillId="0" borderId="0" numFmtId="1" xfId="0" applyNumberFormat="1" applyFont="1" applyAlignment="1">
      <alignment horizontal="right"/>
    </xf>
    <xf fontId="2" fillId="0" borderId="0" numFmtId="0" xfId="0" applyFont="1" applyAlignment="1">
      <alignment horizontal="left"/>
    </xf>
    <xf fontId="2" fillId="0" borderId="0" numFmtId="0" xfId="0" applyFont="1" applyAlignment="1">
      <alignment horizontal="center"/>
    </xf>
    <xf fontId="0" fillId="0" borderId="0" numFmtId="0" xfId="0" applyAlignment="1">
      <alignment horizontal="left"/>
    </xf>
    <xf fontId="0" fillId="0" borderId="0" numFmtId="0" xfId="0" applyAlignment="1">
      <alignment horizontal="center"/>
    </xf>
    <xf fontId="5" fillId="0" borderId="0" numFmtId="0" xfId="0" applyFont="1"/>
    <xf fontId="0" fillId="0" borderId="0" numFmtId="1" xfId="0" applyNumberFormat="1" applyAlignment="1">
      <alignment horizontal="right"/>
    </xf>
    <xf fontId="3" fillId="2" borderId="0" numFmtId="0" xfId="0" applyFont="1" applyFill="1" applyAlignment="1">
      <alignment horizontal="left"/>
    </xf>
    <xf fontId="5" fillId="2" borderId="0" numFmtId="0" xfId="0" applyFont="1" applyFill="1" applyAlignment="1">
      <alignment horizontal="center"/>
    </xf>
    <xf fontId="5" fillId="2" borderId="0" numFmtId="0" xfId="0" applyFont="1" applyFill="1" applyAlignment="1">
      <alignment horizontal="right"/>
    </xf>
    <xf fontId="5" fillId="2" borderId="0" numFmtId="0" xfId="0" applyFont="1" applyFill="1"/>
    <xf fontId="1" fillId="2" borderId="0" numFmtId="0" xfId="0" applyFont="1" applyFill="1"/>
    <xf fontId="5" fillId="2" borderId="0" numFmtId="1" xfId="0" applyNumberFormat="1" applyFont="1" applyFill="1" applyAlignment="1">
      <alignment horizontal="right"/>
    </xf>
    <xf fontId="3" fillId="2" borderId="0" numFmtId="0" xfId="0" applyFont="1" applyFill="1" applyAlignment="1">
      <alignment horizontal="right"/>
    </xf>
    <xf fontId="5" fillId="2" borderId="0" numFmtId="0" xfId="0" applyFont="1" applyFill="1" applyAlignment="1">
      <alignment horizontal="left"/>
    </xf>
    <xf fontId="5" fillId="0" borderId="0" numFmtId="0" xfId="0" applyFont="1" applyAlignment="1">
      <alignment horizontal="left"/>
    </xf>
    <xf fontId="5" fillId="0" borderId="0" numFmtId="0" xfId="0" applyFont="1" applyAlignment="1">
      <alignment horizontal="center"/>
    </xf>
    <xf fontId="5" fillId="0" borderId="0" numFmtId="0" xfId="0" applyFont="1" applyAlignment="1">
      <alignment horizontal="right"/>
    </xf>
    <xf fontId="5" fillId="0" borderId="0" numFmtId="1" xfId="0" applyNumberFormat="1" applyFont="1" applyAlignment="1">
      <alignment horizontal="right"/>
    </xf>
    <xf fontId="5" fillId="0" borderId="0" numFmtId="0" xfId="0" applyFont="1" applyAlignment="1">
      <alignment horizontal="left" wrapText="1"/>
    </xf>
    <xf fontId="6" fillId="0" borderId="0" numFmtId="0" xfId="0" applyFont="1" applyAlignment="1">
      <alignment horizontal="left"/>
    </xf>
    <xf fontId="7" fillId="0" borderId="0" numFmtId="0" xfId="0" applyFont="1" applyAlignment="1">
      <alignment horizontal="center"/>
    </xf>
    <xf fontId="7" fillId="0" borderId="0" numFmtId="0" xfId="0" applyFont="1" applyAlignment="1">
      <alignment horizontal="right"/>
    </xf>
    <xf fontId="7" fillId="0" borderId="0" numFmtId="0" xfId="0" applyFont="1"/>
    <xf fontId="6" fillId="0" borderId="0" numFmtId="1" xfId="0" applyNumberFormat="1" applyFont="1" applyAlignment="1">
      <alignment horizontal="right"/>
    </xf>
    <xf fontId="8" fillId="0" borderId="0" numFmtId="0" xfId="0" applyFont="1" applyAlignment="1">
      <alignment horizontal="right"/>
    </xf>
    <xf fontId="7" fillId="0" borderId="0" numFmtId="0" xfId="0" applyFont="1" applyAlignment="1">
      <alignment horizontal="left"/>
    </xf>
    <xf fontId="9" fillId="3" borderId="0" numFmtId="0" xfId="0" applyFont="1" applyFill="1"/>
    <xf fontId="9" fillId="0" borderId="0" numFmtId="0" xfId="0" applyFont="1"/>
    <xf fontId="0" fillId="2" borderId="0" numFmtId="0" xfId="0" applyFill="1"/>
    <xf fontId="0" fillId="0" borderId="0" numFmtId="0" xfId="0" applyAlignment="1">
      <alignment horizontal="left" wrapText="1"/>
    </xf>
    <xf fontId="0" fillId="0" borderId="0" numFmtId="0" xfId="0" applyAlignment="1">
      <alignment horizontal="left"/>
    </xf>
    <xf fontId="0" fillId="0" borderId="0" numFmtId="0" xfId="0" applyAlignment="1">
      <alignment horizontal="left" wrapText="1"/>
    </xf>
    <xf fontId="3" fillId="2" borderId="0" numFmtId="0" xfId="0" applyFont="1" applyFill="1" applyAlignment="1">
      <alignment horizontal="center"/>
    </xf>
    <xf fontId="3" fillId="2" borderId="0" numFmtId="1" xfId="0" applyNumberFormat="1" applyFont="1" applyFill="1" applyAlignment="1">
      <alignment horizontal="right"/>
    </xf>
    <xf fontId="5" fillId="0" borderId="0" numFmtId="160" xfId="0" applyNumberFormat="1" applyFont="1" applyAlignment="1" quotePrefix="1">
      <alignment horizontal="right"/>
    </xf>
    <xf fontId="5" fillId="4" borderId="0" numFmtId="0" xfId="0" applyFont="1" applyFill="1" applyAlignment="1">
      <alignment horizontal="left"/>
    </xf>
    <xf fontId="10" fillId="0" borderId="0" numFmtId="0" xfId="0" applyFont="1" applyAlignment="1">
      <alignment horizontal="left" wrapText="1"/>
    </xf>
    <xf fontId="10" fillId="0" borderId="0" numFmtId="0" xfId="0" applyFont="1" applyAlignment="1">
      <alignment horizontal="center"/>
    </xf>
    <xf fontId="10" fillId="0" borderId="0" numFmtId="0" xfId="0" applyFont="1" applyAlignment="1">
      <alignment horizontal="right"/>
    </xf>
    <xf fontId="11" fillId="0" borderId="0" numFmtId="0" xfId="0" applyFont="1"/>
    <xf fontId="10" fillId="0" borderId="0" numFmtId="1" xfId="0" applyNumberFormat="1" applyFont="1" applyAlignment="1">
      <alignment horizontal="right"/>
    </xf>
    <xf fontId="12" fillId="0" borderId="0" numFmtId="0" xfId="0" applyFont="1" applyAlignment="1">
      <alignment horizontal="right"/>
    </xf>
    <xf fontId="3" fillId="4" borderId="0" numFmtId="0" xfId="0" applyFont="1" applyFill="1" applyAlignment="1">
      <alignment horizontal="left" wrapText="1"/>
    </xf>
    <xf fontId="5" fillId="4" borderId="0" numFmtId="0" xfId="0" applyFont="1" applyFill="1" applyAlignment="1">
      <alignment horizontal="center"/>
    </xf>
    <xf fontId="5" fillId="4" borderId="0" numFmtId="0" xfId="0" applyFont="1" applyFill="1" applyAlignment="1">
      <alignment horizontal="right"/>
    </xf>
    <xf fontId="5" fillId="4" borderId="0" numFmtId="0" xfId="0" applyFont="1" applyFill="1"/>
    <xf fontId="1" fillId="4" borderId="0" numFmtId="0" xfId="0" applyFont="1" applyFill="1"/>
    <xf fontId="5" fillId="4" borderId="0" numFmtId="1" xfId="0" applyNumberFormat="1" applyFont="1" applyFill="1" applyAlignment="1">
      <alignment horizontal="right"/>
    </xf>
    <xf fontId="3" fillId="4" borderId="0" numFmtId="0" xfId="0" applyFont="1" applyFill="1" applyAlignment="1">
      <alignment horizontal="right"/>
    </xf>
    <xf fontId="3" fillId="0" borderId="0" numFmtId="0" xfId="0" applyFont="1" applyAlignment="1">
      <alignment horizontal="left" wrapText="1"/>
    </xf>
    <xf fontId="3" fillId="2" borderId="0" numFmtId="0" xfId="0" applyFont="1" applyFill="1" applyAlignment="1">
      <alignment horizontal="left" wrapText="1"/>
    </xf>
    <xf fontId="5" fillId="0" borderId="0" numFmtId="2" xfId="0" applyNumberFormat="1" applyFont="1" applyAlignment="1" quotePrefix="1">
      <alignment horizontal="right"/>
    </xf>
    <xf fontId="0" fillId="0" borderId="0" numFmtId="0" xfId="0" applyAlignment="1">
      <alignment wrapText="1"/>
    </xf>
    <xf fontId="3" fillId="5" borderId="0" numFmtId="0" xfId="0" applyFont="1" applyFill="1" applyAlignment="1">
      <alignment horizontal="left"/>
    </xf>
    <xf fontId="5" fillId="5" borderId="0" numFmtId="0" xfId="0" applyFont="1" applyFill="1" applyAlignment="1">
      <alignment horizontal="center"/>
    </xf>
    <xf fontId="5" fillId="5" borderId="0" numFmtId="0" xfId="0" applyFont="1" applyFill="1" applyAlignment="1">
      <alignment horizontal="right"/>
    </xf>
    <xf fontId="5" fillId="5" borderId="0" numFmtId="0" xfId="0" applyFont="1" applyFill="1"/>
    <xf fontId="1" fillId="5" borderId="0" numFmtId="0" xfId="0" applyFont="1" applyFill="1"/>
    <xf fontId="5" fillId="5" borderId="0" numFmtId="1" xfId="0" applyNumberFormat="1" applyFont="1" applyFill="1" applyAlignment="1">
      <alignment horizontal="right"/>
    </xf>
    <xf fontId="3" fillId="5" borderId="0" numFmtId="0" xfId="0" applyFont="1" applyFill="1" applyAlignment="1">
      <alignment horizontal="right"/>
    </xf>
    <xf fontId="5" fillId="5" borderId="0" numFmtId="0" xfId="0" applyFont="1" applyFill="1" applyAlignment="1">
      <alignment horizontal="left"/>
    </xf>
    <xf fontId="0" fillId="0" borderId="0" numFmtId="0" xfId="0"/>
    <xf fontId="13" fillId="0" borderId="0" numFmtId="0" xfId="0" applyFont="1" applyAlignment="1">
      <alignment horizontal="left"/>
    </xf>
    <xf fontId="14" fillId="0" borderId="0" numFmtId="0" xfId="0" applyFont="1" applyAlignment="1">
      <alignment horizontal="center"/>
    </xf>
    <xf fontId="14" fillId="0" borderId="0" numFmtId="0" xfId="0" applyFont="1" applyAlignment="1">
      <alignment horizontal="right"/>
    </xf>
    <xf fontId="13" fillId="0" borderId="0" numFmtId="1" xfId="0" applyNumberFormat="1" applyFont="1" applyAlignment="1">
      <alignment horizontal="right"/>
    </xf>
    <xf fontId="14" fillId="0" borderId="0" numFmtId="0" xfId="0" applyFont="1" applyAlignment="1">
      <alignment horizontal="left"/>
    </xf>
    <xf fontId="0" fillId="0" borderId="0" numFmtId="0" xfId="0">
      <protection hidden="0" locked="1"/>
    </xf>
    <xf fontId="0" fillId="5" borderId="0" numFmtId="0" xfId="0" applyFill="1"/>
    <xf fontId="3" fillId="5" borderId="0" numFmtId="0" xfId="0" applyFont="1" applyFill="1" applyAlignment="1">
      <alignment horizontal="center"/>
    </xf>
    <xf fontId="15" fillId="5" borderId="0" numFmtId="0" xfId="0" applyFont="1" applyFill="1"/>
    <xf fontId="3" fillId="5" borderId="0" numFmtId="1" xfId="0" applyNumberFormat="1" applyFont="1" applyFill="1" applyAlignment="1">
      <alignment horizontal="right"/>
    </xf>
    <xf fontId="5" fillId="6" borderId="0" numFmtId="0" xfId="0" applyFont="1" applyFill="1" applyAlignment="1">
      <alignment horizontal="left"/>
    </xf>
    <xf fontId="3" fillId="6" borderId="0" numFmtId="0" xfId="0" applyFont="1" applyFill="1" applyAlignment="1">
      <alignment horizontal="left"/>
    </xf>
    <xf fontId="5" fillId="6" borderId="0" numFmtId="0" xfId="0" applyFont="1" applyFill="1" applyAlignment="1">
      <alignment horizontal="center"/>
    </xf>
    <xf fontId="5" fillId="6" borderId="0" numFmtId="0" xfId="0" applyFont="1" applyFill="1" applyAlignment="1">
      <alignment horizontal="right"/>
    </xf>
    <xf fontId="5" fillId="6" borderId="0" numFmtId="0" xfId="0" applyFont="1" applyFill="1"/>
    <xf fontId="1" fillId="6" borderId="0" numFmtId="0" xfId="0" applyFont="1" applyFill="1"/>
    <xf fontId="5" fillId="6" borderId="0" numFmtId="1" xfId="0" applyNumberFormat="1" applyFont="1" applyFill="1" applyAlignment="1">
      <alignment horizontal="right"/>
    </xf>
    <xf fontId="3" fillId="6" borderId="0" numFmtId="0" xfId="0" applyFont="1" applyFill="1" applyAlignment="1">
      <alignment horizontal="right"/>
    </xf>
    <xf fontId="11" fillId="0" borderId="0" numFmtId="0" xfId="0" applyFont="1" applyAlignment="1">
      <alignment horizontal="left"/>
    </xf>
    <xf fontId="11" fillId="0" borderId="0" numFmtId="0" xfId="0" applyFont="1" applyAlignment="1">
      <alignment horizontal="center"/>
    </xf>
    <xf fontId="11" fillId="0" borderId="0" numFmtId="0" xfId="0" applyFont="1" applyAlignment="1">
      <alignment horizontal="right"/>
    </xf>
    <xf fontId="11" fillId="0" borderId="0" numFmtId="1" xfId="0" applyNumberFormat="1" applyFont="1" applyAlignment="1">
      <alignment horizontal="right"/>
    </xf>
    <xf fontId="9" fillId="0" borderId="0" numFmtId="0" xfId="0" applyFont="1" applyAlignment="1">
      <alignment horizontal="left"/>
    </xf>
    <xf fontId="10" fillId="0" borderId="0" numFmtId="0" xfId="0" applyFont="1" applyAlignment="1">
      <alignment horizontal="left"/>
    </xf>
    <xf fontId="10" fillId="0" borderId="0" numFmtId="2" xfId="0" applyNumberFormat="1" applyFont="1" applyAlignment="1">
      <alignment horizontal="right"/>
    </xf>
    <xf fontId="3" fillId="7" borderId="0" numFmtId="0" xfId="0" applyFont="1" applyFill="1" applyAlignment="1">
      <alignment horizontal="left"/>
    </xf>
    <xf fontId="5" fillId="7" borderId="0" numFmtId="0" xfId="0" applyFont="1" applyFill="1" applyAlignment="1">
      <alignment horizontal="center"/>
    </xf>
    <xf fontId="5" fillId="7" borderId="0" numFmtId="0" xfId="0" applyFont="1" applyFill="1" applyAlignment="1">
      <alignment horizontal="right"/>
    </xf>
    <xf fontId="5" fillId="7" borderId="0" numFmtId="0" xfId="0" applyFont="1" applyFill="1"/>
    <xf fontId="1" fillId="7" borderId="0" numFmtId="0" xfId="0" applyFont="1" applyFill="1"/>
    <xf fontId="5" fillId="7" borderId="0" numFmtId="1" xfId="0" applyNumberFormat="1" applyFont="1" applyFill="1" applyAlignment="1">
      <alignment horizontal="right"/>
    </xf>
    <xf fontId="3" fillId="7" borderId="0" numFmtId="0" xfId="0" applyFont="1" applyFill="1" applyAlignment="1">
      <alignment horizontal="right"/>
    </xf>
    <xf fontId="5" fillId="7" borderId="0" numFmtId="0" xfId="0" applyFont="1" applyFill="1" applyAlignment="1">
      <alignment horizontal="left"/>
    </xf>
    <xf fontId="3" fillId="7" borderId="0" numFmtId="1" xfId="0" applyNumberFormat="1" applyFont="1" applyFill="1" applyAlignment="1">
      <alignment horizontal="right"/>
    </xf>
    <xf fontId="3" fillId="8" borderId="0" numFmtId="0" xfId="0" applyFont="1" applyFill="1" applyAlignment="1">
      <alignment horizontal="left"/>
    </xf>
    <xf fontId="5" fillId="8" borderId="0" numFmtId="0" xfId="0" applyFont="1" applyFill="1" applyAlignment="1">
      <alignment horizontal="center"/>
    </xf>
    <xf fontId="5" fillId="8" borderId="0" numFmtId="0" xfId="0" applyFont="1" applyFill="1" applyAlignment="1">
      <alignment horizontal="right"/>
    </xf>
    <xf fontId="5" fillId="8" borderId="0" numFmtId="0" xfId="0" applyFont="1" applyFill="1"/>
    <xf fontId="1" fillId="8" borderId="0" numFmtId="0" xfId="0" applyFont="1" applyFill="1"/>
    <xf fontId="5" fillId="8" borderId="0" numFmtId="1" xfId="0" applyNumberFormat="1" applyFont="1" applyFill="1" applyAlignment="1">
      <alignment horizontal="right"/>
    </xf>
    <xf fontId="3" fillId="8" borderId="0" numFmtId="0" xfId="0" applyFont="1" applyFill="1" applyAlignment="1">
      <alignment horizontal="right"/>
    </xf>
    <xf fontId="5" fillId="8" borderId="0" numFmtId="0" xfId="0" applyFont="1" applyFill="1" applyAlignment="1">
      <alignment horizontal="left"/>
    </xf>
    <xf fontId="5" fillId="0" borderId="0" numFmtId="2" xfId="0" applyNumberFormat="1" applyFont="1" applyAlignment="1">
      <alignment horizontal="right"/>
    </xf>
    <xf fontId="0" fillId="0" borderId="0" numFmtId="0" xfId="0" applyAlignment="1">
      <alignment wrapText="1"/>
      <protection hidden="0" locked="1"/>
    </xf>
    <xf fontId="0" fillId="0" borderId="0" numFmtId="0" xfId="0">
      <protection hidden="0" locked="1"/>
    </xf>
    <xf fontId="3" fillId="9" borderId="0" numFmtId="0" xfId="0" applyFont="1" applyFill="1" applyAlignment="1">
      <alignment horizontal="right"/>
    </xf>
    <xf fontId="5" fillId="9" borderId="0" numFmtId="0" xfId="0" applyFont="1" applyFill="1" applyAlignment="1">
      <alignment horizontal="left"/>
    </xf>
    <xf fontId="2" fillId="10" borderId="0" numFmtId="0" xfId="0" applyFont="1" applyFill="1"/>
    <xf fontId="0" fillId="10" borderId="0" numFmtId="0" xfId="0" applyFill="1" applyAlignment="1">
      <alignment horizontal="center"/>
    </xf>
    <xf fontId="0" fillId="10" borderId="0" numFmtId="0" xfId="0" applyFill="1" applyAlignment="1">
      <alignment horizontal="right"/>
    </xf>
    <xf fontId="5" fillId="10" borderId="0" numFmtId="0" xfId="0" applyFont="1" applyFill="1"/>
    <xf fontId="1" fillId="10" borderId="0" numFmtId="0" xfId="0" applyFont="1" applyFill="1"/>
    <xf fontId="0" fillId="10" borderId="0" numFmtId="1" xfId="0" applyNumberFormat="1" applyFill="1" applyAlignment="1">
      <alignment horizontal="right"/>
    </xf>
    <xf fontId="3" fillId="10" borderId="0" numFmtId="0" xfId="0" applyFont="1" applyFill="1" applyAlignment="1">
      <alignment horizontal="right"/>
    </xf>
    <xf fontId="0" fillId="10" borderId="0" numFmtId="0" xfId="0" applyFill="1"/>
    <xf fontId="0" fillId="0" borderId="0" numFmtId="1" xfId="0" applyNumberFormat="1" applyAlignment="1" quotePrefix="1">
      <alignment horizontal="right"/>
    </xf>
    <xf fontId="5" fillId="10" borderId="0" numFmtId="0" xfId="0" applyFont="1" applyFill="1" applyAlignment="1">
      <alignment horizontal="left"/>
    </xf>
    <xf fontId="5" fillId="10" borderId="0" numFmtId="0" xfId="0" applyFont="1" applyFill="1" applyAlignment="1">
      <alignment horizontal="center"/>
    </xf>
    <xf fontId="5" fillId="10" borderId="0" numFmtId="0" xfId="0" applyFont="1" applyFill="1" applyAlignment="1">
      <alignment horizontal="right"/>
    </xf>
    <xf fontId="5" fillId="10" borderId="0" numFmtId="1" xfId="0" applyNumberFormat="1" applyFont="1" applyFill="1" applyAlignment="1">
      <alignment horizontal="right"/>
    </xf>
    <xf fontId="2" fillId="11" borderId="0" numFmtId="0" xfId="0" applyFont="1" applyFill="1"/>
    <xf fontId="0" fillId="11" borderId="0" numFmtId="0" xfId="0" applyFill="1" applyAlignment="1">
      <alignment horizontal="center"/>
    </xf>
    <xf fontId="0" fillId="11" borderId="0" numFmtId="0" xfId="0" applyFill="1" applyAlignment="1">
      <alignment horizontal="right"/>
    </xf>
    <xf fontId="5" fillId="11" borderId="0" numFmtId="0" xfId="0" applyFont="1" applyFill="1"/>
    <xf fontId="1" fillId="11" borderId="0" numFmtId="0" xfId="0" applyFont="1" applyFill="1"/>
    <xf fontId="0" fillId="11" borderId="0" numFmtId="1" xfId="0" applyNumberFormat="1" applyFill="1" applyAlignment="1">
      <alignment horizontal="right"/>
    </xf>
    <xf fontId="0" fillId="11" borderId="0" numFmtId="0" xfId="0" applyFill="1"/>
    <xf fontId="5" fillId="12" borderId="0" numFmtId="0" xfId="0" applyFont="1" applyFill="1" applyAlignment="1">
      <alignment horizontal="left"/>
    </xf>
    <xf fontId="5" fillId="11" borderId="0" numFmtId="0" xfId="0" applyFont="1" applyFill="1" applyAlignment="1">
      <alignment horizontal="left"/>
    </xf>
    <xf fontId="0" fillId="9" borderId="0" numFmtId="0" xfId="0" applyFill="1"/>
    <xf fontId="0" fillId="9" borderId="0" numFmtId="0" xfId="0" applyFill="1" applyAlignment="1">
      <alignment horizontal="center"/>
    </xf>
    <xf fontId="0" fillId="9" borderId="0" numFmtId="0" xfId="0" applyFill="1" applyAlignment="1">
      <alignment horizontal="right"/>
    </xf>
    <xf fontId="1" fillId="9" borderId="0" numFmtId="0" xfId="0" applyFont="1" applyFill="1"/>
    <xf fontId="0" fillId="9" borderId="0" numFmtId="2" xfId="0" applyNumberFormat="1" applyFill="1" applyAlignment="1">
      <alignment horizontal="right"/>
    </xf>
    <xf fontId="0" fillId="9" borderId="0" numFmtId="0" xfId="0" applyFill="1"/>
    <xf fontId="0" fillId="0" borderId="0" numFmtId="0" xfId="0"/>
    <xf fontId="5" fillId="0" borderId="0" numFmtId="0" xfId="0" applyFont="1" applyAlignment="1">
      <alignment horizontal="left"/>
    </xf>
    <xf fontId="5" fillId="0" borderId="0" numFmtId="0" xfId="0" applyFont="1" applyAlignment="1">
      <alignment horizontal="center"/>
    </xf>
    <xf fontId="5" fillId="0" borderId="0" numFmtId="0" xfId="0" applyFont="1" applyAlignment="1">
      <alignment horizontal="right"/>
    </xf>
    <xf fontId="5" fillId="0" borderId="0" numFmtId="1" xfId="0" applyNumberFormat="1" applyFont="1" applyAlignment="1">
      <alignment horizontal="right"/>
    </xf>
    <xf fontId="0" fillId="0" borderId="0" numFmtId="0" xfId="0"/>
    <xf fontId="0" fillId="0" borderId="0" numFmtId="0" xfId="0"/>
    <xf fontId="16" fillId="0" borderId="0" numFmtId="0" xfId="0" applyFont="1"/>
    <xf fontId="16" fillId="0" borderId="0" numFmtId="0" xfId="0" applyFont="1" applyAlignment="1">
      <alignment wrapText="1"/>
    </xf>
    <xf fontId="17" fillId="0" borderId="0" numFmtId="0" xfId="0" applyFont="1"/>
    <xf fontId="17" fillId="0" borderId="0" numFmtId="0" xfId="0" applyFont="1" applyAlignment="1">
      <alignment wrapText="1"/>
    </xf>
    <xf fontId="16" fillId="0" borderId="0" numFmtId="0" xfId="0" applyFont="1" applyAlignment="1">
      <alignment horizont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4" Type="http://schemas.openxmlformats.org/officeDocument/2006/relationships/sharedStrings" Target="sharedStrings.xml"/><Relationship  Id="rId5" Type="http://schemas.openxmlformats.org/officeDocument/2006/relationships/styles" Target="styles.xml"/><Relationship  Id="rId1" Type="http://schemas.openxmlformats.org/officeDocument/2006/relationships/worksheet" Target="worksheets/sheet1.xml"/></Relationships>
</file>

<file path=xl/theme/theme.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ゴシック"/>
        <a:font script="Hang" typeface="맑은 고딕"/>
        <a:font script="Hans" typeface="宋体"/>
        <a:font script="Hant" typeface="新細明體"/>
        <a:font script="Arab" typeface="Times New Roman"/>
        <a:font script="Hebr" typeface="Times New Roman"/>
        <a:font script="Thai" typeface="Angsana New"/>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明朝"/>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1.xml><?xml version="1.0" encoding="utf-8"?>
<a:theme xmlns:a="http://schemas.openxmlformats.org/drawingml/2006/main" xmlns:r="http://schemas.openxmlformats.org/officeDocument/2006/relationships" xmlns:p="http://schemas.openxmlformats.org/presentation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Metro">
      <a:majorFont>
        <a:latin typeface="Consolas"/>
        <a:ea typeface="Arial"/>
        <a:cs typeface="Arial"/>
      </a:majorFont>
      <a:minorFont>
        <a:latin typeface="Corbel"/>
        <a:ea typeface="Arial"/>
        <a:cs typeface="Arial"/>
      </a:minorFont>
    </a:fontScheme>
    <a:fmtScheme name="Office">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gradFill>
        <a:gradFill>
          <a:gsLst>
            <a:gs pos="0">
              <a:schemeClr val="phClr">
                <a:tint val="80000"/>
                <a:satMod val="300000"/>
              </a:schemeClr>
            </a:gs>
            <a:gs pos="100000">
              <a:schemeClr val="phClr">
                <a:shade val="30000"/>
                <a:satMod val="200000"/>
              </a:schemeClr>
            </a:gs>
          </a:gsLst>
          <a:path path="circle"/>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sheetViews>
    <sheetView topLeftCell="D1" zoomScale="100" workbookViewId="0">
      <pane ySplit="1" topLeftCell="A2" activePane="bottomLeft" state="frozen"/>
      <selection activeCell="L165" activeCellId="0" sqref="L165"/>
    </sheetView>
  </sheetViews>
  <sheetFormatPr defaultRowHeight="13.880000000000001"/>
  <cols>
    <col customWidth="1" min="1" max="1" width="53.7109375"/>
    <col customWidth="1" min="2" max="2" style="1" width="5.140625"/>
    <col customWidth="1" min="3" max="3" style="2" width="5.57421875"/>
    <col customWidth="1" min="4" max="4" style="2" width="7.7109375"/>
    <col bestFit="1" customWidth="1" min="5" max="5" style="3" width="8.140625"/>
    <col customWidth="1" min="6" max="6" style="4" width="5.421875"/>
    <col bestFit="1" customWidth="1" min="7" max="7" style="5" width="8.00390625"/>
    <col customWidth="1" min="8" max="8" style="2" width="6.140625"/>
    <col bestFit="1" min="9" max="9" width="23.140625"/>
    <col customWidth="1" min="10" max="10" width="6.8515625"/>
    <col customWidth="1" min="11" max="11" width="12.421875"/>
  </cols>
  <sheetData>
    <row r="1" s="6" customFormat="1" ht="13.85">
      <c r="A1" s="7" t="s">
        <v>0</v>
      </c>
      <c r="B1" s="8" t="s">
        <v>1</v>
      </c>
      <c r="C1" s="9" t="s">
        <v>2</v>
      </c>
      <c r="D1" s="9" t="s">
        <v>3</v>
      </c>
      <c r="E1" s="10" t="s">
        <v>4</v>
      </c>
      <c r="F1" s="11" t="s">
        <v>5</v>
      </c>
      <c r="G1" s="12" t="s">
        <v>6</v>
      </c>
      <c r="H1" s="9" t="s">
        <v>4</v>
      </c>
      <c r="I1" s="7" t="s">
        <v>7</v>
      </c>
      <c r="J1" s="7" t="s">
        <v>8</v>
      </c>
      <c r="K1" s="7" t="s">
        <v>9</v>
      </c>
      <c r="L1" s="13" t="s">
        <v>10</v>
      </c>
      <c r="M1" s="14" t="s">
        <v>11</v>
      </c>
      <c r="N1" s="14" t="s">
        <v>12</v>
      </c>
      <c r="O1" s="14" t="s">
        <v>13</v>
      </c>
      <c r="P1" s="14" t="s">
        <v>14</v>
      </c>
      <c r="Q1" s="14" t="s">
        <v>15</v>
      </c>
    </row>
    <row r="2" ht="13.85">
      <c r="A2" s="15"/>
      <c r="B2" s="16" t="s">
        <v>12</v>
      </c>
      <c r="C2" s="2"/>
      <c r="D2" s="2"/>
      <c r="E2" s="17" t="str">
        <f t="shared" ref="E2:E10" si="0">IF(C2="","",C2*D2)</f>
        <v/>
      </c>
      <c r="F2" s="4"/>
      <c r="G2" s="18"/>
      <c r="H2" s="9" t="str">
        <f t="shared" ref="H2:H10" si="1">IF(C2="","",ROUNDUP(G2*C2,0))</f>
        <v/>
      </c>
      <c r="I2" s="15"/>
      <c r="J2" s="15"/>
      <c r="K2" s="15"/>
      <c r="L2" s="15"/>
      <c r="M2" s="15">
        <v>0.59999999999999998</v>
      </c>
      <c r="N2">
        <v>0.40000000000000002</v>
      </c>
      <c r="O2">
        <v>0.25</v>
      </c>
      <c r="P2">
        <v>0.10000000000000001</v>
      </c>
      <c r="Q2">
        <v>0</v>
      </c>
    </row>
    <row r="3" ht="13.85">
      <c r="A3" s="15"/>
      <c r="C3" s="2"/>
      <c r="D3" s="2"/>
      <c r="E3" s="17" t="str">
        <f t="shared" si="0"/>
        <v/>
      </c>
      <c r="F3" s="4"/>
      <c r="G3" s="18"/>
      <c r="H3" s="9" t="str">
        <f t="shared" si="1"/>
        <v/>
      </c>
      <c r="I3" s="15"/>
      <c r="J3" s="15"/>
      <c r="K3" s="15"/>
      <c r="L3" s="15"/>
      <c r="M3" s="15"/>
    </row>
    <row r="4" ht="13.85">
      <c r="A4" s="19" t="s">
        <v>16</v>
      </c>
      <c r="B4" s="20" t="s">
        <v>9</v>
      </c>
      <c r="C4" s="21"/>
      <c r="D4" s="21" t="s">
        <v>9</v>
      </c>
      <c r="E4" s="22" t="str">
        <f t="shared" si="0"/>
        <v/>
      </c>
      <c r="F4" s="23"/>
      <c r="G4" s="24" t="s">
        <v>9</v>
      </c>
      <c r="H4" s="25" t="str">
        <f t="shared" si="1"/>
        <v/>
      </c>
      <c r="I4" s="26" t="s">
        <v>9</v>
      </c>
      <c r="J4" s="19" t="s">
        <v>17</v>
      </c>
      <c r="K4" s="19"/>
      <c r="L4" s="7" t="s">
        <v>18</v>
      </c>
      <c r="M4" s="15"/>
    </row>
    <row r="5" ht="13.85">
      <c r="A5" s="27" t="s">
        <v>19</v>
      </c>
      <c r="B5" s="28" t="s">
        <v>12</v>
      </c>
      <c r="C5" s="29">
        <v>1</v>
      </c>
      <c r="D5" s="29">
        <v>50</v>
      </c>
      <c r="E5" s="17">
        <f t="shared" si="0"/>
        <v>50</v>
      </c>
      <c r="F5" s="4">
        <f>IF(B5="J",E5,IF(B5="S",E5*$Q$2,IF(B5="P",E5*$P$2,IF(B5="F",E5*$O$2,IF(B5="G",E5*$N$2,IF(B5="N",E5*$M$2,0))))))</f>
        <v>20</v>
      </c>
      <c r="G5" s="30">
        <v>4</v>
      </c>
      <c r="H5" s="9">
        <f t="shared" si="1"/>
        <v>4</v>
      </c>
      <c r="I5" s="27" t="s">
        <v>20</v>
      </c>
      <c r="J5" s="25">
        <v>30</v>
      </c>
      <c r="K5" s="26" t="s">
        <v>21</v>
      </c>
      <c r="L5" s="8" t="s">
        <v>11</v>
      </c>
      <c r="M5" s="27" t="s">
        <v>22</v>
      </c>
    </row>
    <row r="6" ht="13.85">
      <c r="A6" s="27" t="s">
        <v>23</v>
      </c>
      <c r="B6" s="28" t="s">
        <v>11</v>
      </c>
      <c r="C6" s="29">
        <v>1</v>
      </c>
      <c r="D6" s="29">
        <v>8</v>
      </c>
      <c r="E6" s="17">
        <f t="shared" si="0"/>
        <v>8</v>
      </c>
      <c r="F6" s="4">
        <f>IF(B6="J",E6,IF(B6="S",E6*$Q$2,IF(B6="P",E6*$P$2,IF(B6="F",E6*$O$2,IF(B6="G",E6*$N$2,IF(B6="N",E6*$M$2,0))))))</f>
        <v>4.7999999999999998</v>
      </c>
      <c r="G6" s="30">
        <v>1</v>
      </c>
      <c r="H6" s="9">
        <f t="shared" si="1"/>
        <v>1</v>
      </c>
      <c r="I6" s="27" t="s">
        <v>20</v>
      </c>
      <c r="J6" s="25">
        <v>50</v>
      </c>
      <c r="K6" s="26" t="s">
        <v>24</v>
      </c>
      <c r="L6" s="8" t="s">
        <v>12</v>
      </c>
      <c r="M6" s="27" t="s">
        <v>25</v>
      </c>
    </row>
    <row r="7" ht="14.25" customHeight="1">
      <c r="A7" s="31" t="s">
        <v>26</v>
      </c>
      <c r="B7" s="28" t="s">
        <v>12</v>
      </c>
      <c r="C7" s="29">
        <v>1</v>
      </c>
      <c r="D7" s="29">
        <v>50</v>
      </c>
      <c r="E7" s="17">
        <f t="shared" si="0"/>
        <v>50</v>
      </c>
      <c r="F7" s="4">
        <f>IF(B7="J",E7,IF(B7="S",E7*$Q$2,IF(B7="P",E7*$P$2,IF(B7="F",E7*$O$2,IF(B7="G",E7*$N$2,IF(B7="N",E7*$M$2,0))))))</f>
        <v>20</v>
      </c>
      <c r="G7" s="30">
        <v>2</v>
      </c>
      <c r="H7" s="9">
        <f t="shared" si="1"/>
        <v>2</v>
      </c>
      <c r="I7" s="27" t="s">
        <v>27</v>
      </c>
      <c r="J7" s="25">
        <v>1</v>
      </c>
      <c r="K7" s="26" t="s">
        <v>28</v>
      </c>
      <c r="L7" s="8" t="s">
        <v>13</v>
      </c>
      <c r="M7" s="27" t="s">
        <v>29</v>
      </c>
    </row>
    <row r="8" ht="13.85">
      <c r="A8" s="27" t="s">
        <v>30</v>
      </c>
      <c r="B8" s="28" t="s">
        <v>12</v>
      </c>
      <c r="C8" s="29">
        <v>1</v>
      </c>
      <c r="D8" s="29">
        <v>2</v>
      </c>
      <c r="E8" s="17">
        <f t="shared" si="0"/>
        <v>2</v>
      </c>
      <c r="F8" s="4">
        <f>IF(B8="J",E8,IF(B8="S",E8*$Q$2,IF(B8="P",E8*$P$2,IF(B8="F",E8*$O$2,IF(B8="G",E8*$N$2,IF(B8="N",E8*$M$2,0))))))</f>
        <v>0.80000000000000004</v>
      </c>
      <c r="G8" s="30">
        <v>1</v>
      </c>
      <c r="H8" s="9">
        <f t="shared" si="1"/>
        <v>1</v>
      </c>
      <c r="I8" s="27" t="s">
        <v>20</v>
      </c>
      <c r="J8" s="25">
        <v>0</v>
      </c>
      <c r="K8" s="26" t="s">
        <v>31</v>
      </c>
      <c r="L8" s="8" t="s">
        <v>14</v>
      </c>
      <c r="M8" s="27" t="s">
        <v>32</v>
      </c>
    </row>
    <row r="9" ht="13.85">
      <c r="A9" s="32" t="s">
        <v>33</v>
      </c>
      <c r="B9" s="33" t="s">
        <v>11</v>
      </c>
      <c r="C9" s="34">
        <v>1</v>
      </c>
      <c r="D9" s="34">
        <v>500</v>
      </c>
      <c r="E9" s="35">
        <f t="shared" si="0"/>
        <v>500</v>
      </c>
      <c r="F9" s="4">
        <f>IF(B9="J",E9,IF(B9="S",E9*$Q$2,IF(B9="P",E9*$P$2,IF(B9="F",E9*$O$2,IF(B9="G",E9*$N$2,IF(B9="N",E9*$M$2,0))))))</f>
        <v>300</v>
      </c>
      <c r="G9" s="36">
        <v>45</v>
      </c>
      <c r="H9" s="37">
        <f t="shared" si="1"/>
        <v>45</v>
      </c>
      <c r="I9" s="38" t="s">
        <v>20</v>
      </c>
      <c r="J9" s="25">
        <v>0</v>
      </c>
      <c r="K9" s="26" t="s">
        <v>34</v>
      </c>
      <c r="L9" s="8" t="s">
        <v>15</v>
      </c>
      <c r="M9" s="27" t="s">
        <v>35</v>
      </c>
    </row>
    <row r="10" s="39" customFormat="1" ht="13.85">
      <c r="A10" s="27" t="s">
        <v>36</v>
      </c>
      <c r="B10" s="28" t="s">
        <v>11</v>
      </c>
      <c r="C10" s="29">
        <v>1</v>
      </c>
      <c r="D10" s="29">
        <v>100</v>
      </c>
      <c r="E10" s="17">
        <f t="shared" si="0"/>
        <v>100</v>
      </c>
      <c r="F10" s="4">
        <f>IF(B10="J",E10,IF(B10="S",E10*$Q$2,IF(B10="P",E10*$P$2,IF(B10="F",E10*$O$2,IF(B10="G",E10*$N$2,IF(B10="N",E10*$M$2,0))))))</f>
        <v>60</v>
      </c>
      <c r="G10" s="30">
        <v>6</v>
      </c>
      <c r="H10" s="9">
        <f t="shared" si="1"/>
        <v>6</v>
      </c>
      <c r="I10" s="27" t="s">
        <v>37</v>
      </c>
      <c r="J10" s="25">
        <v>0</v>
      </c>
      <c r="K10" s="26" t="s">
        <v>38</v>
      </c>
      <c r="M10" s="27"/>
      <c r="N10" s="40"/>
      <c r="O10" s="40"/>
      <c r="P10" s="40"/>
      <c r="Q10" s="40"/>
      <c r="R10" s="40"/>
      <c r="S10" s="40"/>
      <c r="T10" s="40"/>
      <c r="U10" s="40"/>
    </row>
    <row r="11" ht="13.85">
      <c r="A11" s="27" t="s">
        <v>39</v>
      </c>
      <c r="B11" s="28" t="s">
        <v>12</v>
      </c>
      <c r="C11" s="29">
        <v>1</v>
      </c>
      <c r="D11" s="29">
        <v>250</v>
      </c>
      <c r="E11" s="17">
        <f t="shared" ref="E11:E74" si="2">IF(C11="","",C11*D11)</f>
        <v>250</v>
      </c>
      <c r="F11" s="4">
        <f>IF(B11="J",E11,IF(B11="S",E11*$Q$2,IF(B11="P",E11*$P$2,IF(B11="F",E11*$O$2,IF(B11="G",E11*$N$2,IF(B11="N",E11*$M$2,0))))))</f>
        <v>100</v>
      </c>
      <c r="G11" s="30">
        <v>5</v>
      </c>
      <c r="H11" s="9">
        <f t="shared" ref="H11:H35" si="3">IF(C11="","",ROUNDUP(G11*C11,0))</f>
        <v>5</v>
      </c>
      <c r="I11" s="27" t="s">
        <v>40</v>
      </c>
      <c r="J11" s="25">
        <v>0</v>
      </c>
      <c r="K11" s="26" t="s">
        <v>41</v>
      </c>
      <c r="L11" s="15"/>
      <c r="M11" s="15"/>
    </row>
    <row r="12" ht="13.85">
      <c r="A12" s="27" t="s">
        <v>42</v>
      </c>
      <c r="B12" s="28" t="s">
        <v>11</v>
      </c>
      <c r="C12" s="29">
        <v>1</v>
      </c>
      <c r="D12" s="29">
        <v>50</v>
      </c>
      <c r="E12" s="17">
        <f t="shared" si="2"/>
        <v>50</v>
      </c>
      <c r="F12" s="4">
        <f>IF(B12="J",E12,IF(B12="S",E12*$Q$2,IF(B12="P",E12*$P$2,IF(B12="F",E12*$O$2,IF(B12="G",E12*$N$2,IF(B12="N",E12*$M$2,0))))))</f>
        <v>30</v>
      </c>
      <c r="G12" s="30">
        <v>1</v>
      </c>
      <c r="H12" s="9">
        <f t="shared" si="3"/>
        <v>1</v>
      </c>
      <c r="I12" s="27" t="s">
        <v>43</v>
      </c>
      <c r="J12" s="41"/>
      <c r="K12" s="41"/>
      <c r="L12" s="8" t="s">
        <v>44</v>
      </c>
      <c r="M12" s="15"/>
    </row>
    <row r="13" ht="14.25" customHeight="1">
      <c r="A13" s="31" t="s">
        <v>45</v>
      </c>
      <c r="B13" s="28" t="s">
        <v>11</v>
      </c>
      <c r="C13" s="29">
        <v>1</v>
      </c>
      <c r="D13" s="29">
        <v>50</v>
      </c>
      <c r="E13" s="17">
        <f t="shared" si="2"/>
        <v>50</v>
      </c>
      <c r="F13" s="4">
        <f>IF(B13="J",E13,IF(B13="S",E13*$Q$2,IF(B13="P",E13*$P$2,IF(B13="F",E13*$O$2,IF(B13="G",E13*$N$2,IF(B13="N",E13*$M$2,0))))))</f>
        <v>30</v>
      </c>
      <c r="G13" s="30">
        <v>4</v>
      </c>
      <c r="H13" s="9">
        <f t="shared" si="3"/>
        <v>4</v>
      </c>
      <c r="I13" s="27" t="s">
        <v>37</v>
      </c>
      <c r="J13" s="25" t="s">
        <v>9</v>
      </c>
      <c r="K13" s="26" t="s">
        <v>9</v>
      </c>
      <c r="L13" s="7" t="s">
        <v>46</v>
      </c>
      <c r="M13" s="15"/>
    </row>
    <row r="14" ht="13.85">
      <c r="A14" s="42" t="s">
        <v>47</v>
      </c>
      <c r="B14" s="16" t="s">
        <v>12</v>
      </c>
      <c r="C14" s="2">
        <v>1</v>
      </c>
      <c r="D14" s="2">
        <v>20</v>
      </c>
      <c r="E14" s="17">
        <f t="shared" si="2"/>
        <v>20</v>
      </c>
      <c r="F14" s="4">
        <f>IF(B14="J",E14,IF(B14="S",E14*$Q$2,IF(B14="P",E14*$P$2,IF(B14="F",E14*$O$2,IF(B14="G",E14*$N$2,IF(B14="N",E14*$M$2,0))))))</f>
        <v>8</v>
      </c>
      <c r="G14" s="18">
        <v>1</v>
      </c>
      <c r="H14" s="9">
        <f t="shared" si="3"/>
        <v>1</v>
      </c>
      <c r="I14" s="43" t="s">
        <v>48</v>
      </c>
      <c r="J14" s="21" t="s">
        <v>9</v>
      </c>
      <c r="K14" s="26" t="s">
        <v>9</v>
      </c>
      <c r="L14" s="7" t="s">
        <v>49</v>
      </c>
      <c r="M14" s="15"/>
    </row>
    <row r="15" ht="13.85">
      <c r="A15" s="44"/>
      <c r="B15" s="1"/>
      <c r="C15" s="2"/>
      <c r="D15" s="2"/>
      <c r="E15" s="17" t="str">
        <f t="shared" si="2"/>
        <v/>
      </c>
      <c r="F15" s="4"/>
      <c r="G15" s="18"/>
      <c r="H15" s="9" t="str">
        <f t="shared" si="3"/>
        <v/>
      </c>
      <c r="I15" s="15"/>
      <c r="J15" s="21" t="s">
        <v>9</v>
      </c>
      <c r="K15" s="26" t="s">
        <v>9</v>
      </c>
      <c r="L15" s="7" t="s">
        <v>50</v>
      </c>
      <c r="M15" s="15"/>
    </row>
    <row r="16" ht="13.85">
      <c r="A16" s="44"/>
      <c r="B16" s="1"/>
      <c r="C16" s="2"/>
      <c r="D16" s="2"/>
      <c r="E16" s="17" t="str">
        <f t="shared" si="2"/>
        <v/>
      </c>
      <c r="F16" s="4"/>
      <c r="G16" s="18"/>
      <c r="H16" s="9" t="str">
        <f t="shared" si="3"/>
        <v/>
      </c>
      <c r="I16" s="15"/>
      <c r="J16" s="29" t="s">
        <v>9</v>
      </c>
      <c r="K16" s="27" t="s">
        <v>9</v>
      </c>
      <c r="L16" s="15"/>
      <c r="M16" s="15"/>
    </row>
    <row r="17" ht="13.85">
      <c r="A17" s="19" t="s">
        <v>51</v>
      </c>
      <c r="B17" s="45" t="s">
        <v>12</v>
      </c>
      <c r="C17" s="25">
        <v>1</v>
      </c>
      <c r="D17" s="25">
        <v>50</v>
      </c>
      <c r="E17" s="22">
        <f t="shared" si="2"/>
        <v>50</v>
      </c>
      <c r="F17" s="23">
        <f>IF(B17="J",E17,IF(B17="S",E17*$Q$2,IF(B17="P",E17*$P$2,IF(B17="F",E17*$O$2,IF(B17="G",E17*$N$2,IF(B17="N",E17*$M$2,0))))))</f>
        <v>20</v>
      </c>
      <c r="G17" s="46">
        <v>1</v>
      </c>
      <c r="H17" s="25">
        <f t="shared" si="3"/>
        <v>1</v>
      </c>
      <c r="I17" s="19" t="s">
        <v>52</v>
      </c>
      <c r="J17" s="26" t="s">
        <v>9</v>
      </c>
      <c r="K17" s="26" t="s">
        <v>9</v>
      </c>
      <c r="L17" s="15"/>
      <c r="M17" s="15"/>
    </row>
    <row r="18" ht="13.85">
      <c r="A18" s="31" t="s">
        <v>53</v>
      </c>
      <c r="B18" s="28" t="s">
        <v>11</v>
      </c>
      <c r="C18" s="29">
        <v>5</v>
      </c>
      <c r="D18" s="29">
        <v>1</v>
      </c>
      <c r="E18" s="17">
        <f t="shared" si="2"/>
        <v>5</v>
      </c>
      <c r="F18" s="4">
        <f>IF(B18="J",E18,IF(B18="S",E18*$Q$2,IF(B18="P",E18*$P$2,IF(B18="F",E18*$O$2,IF(B18="G",E18*$N$2,IF(B18="N",E18*$M$2,0))))))</f>
        <v>3</v>
      </c>
      <c r="G18" s="47">
        <v>0.10000000000000001</v>
      </c>
      <c r="H18" s="9">
        <f t="shared" si="3"/>
        <v>1</v>
      </c>
      <c r="I18" s="48" t="s">
        <v>54</v>
      </c>
      <c r="J18" s="26" t="s">
        <v>9</v>
      </c>
      <c r="K18" s="26" t="s">
        <v>9</v>
      </c>
      <c r="L18" s="15"/>
      <c r="M18" s="15"/>
    </row>
    <row r="19" ht="14.25" customHeight="1">
      <c r="A19" s="31" t="s">
        <v>55</v>
      </c>
      <c r="B19" s="28" t="s">
        <v>12</v>
      </c>
      <c r="C19" s="29">
        <v>1</v>
      </c>
      <c r="D19" s="29">
        <v>5</v>
      </c>
      <c r="E19" s="17">
        <f t="shared" si="2"/>
        <v>5</v>
      </c>
      <c r="F19" s="4">
        <f>IF(B19="J",E19,IF(B19="S",E19*$Q$2,IF(B19="P",E19*$P$2,IF(B19="F",E19*$O$2,IF(B19="G",E19*$N$2,IF(B19="N",E19*$M$2,0))))))</f>
        <v>2</v>
      </c>
      <c r="G19" s="30">
        <v>1</v>
      </c>
      <c r="H19" s="9">
        <f t="shared" si="3"/>
        <v>1</v>
      </c>
      <c r="I19" s="48" t="s">
        <v>54</v>
      </c>
      <c r="J19" s="26" t="s">
        <v>9</v>
      </c>
      <c r="K19" s="26" t="s">
        <v>9</v>
      </c>
      <c r="L19" s="15"/>
      <c r="M19" s="15"/>
    </row>
    <row r="20" ht="13.85">
      <c r="A20" s="49" t="s">
        <v>56</v>
      </c>
      <c r="B20" s="50" t="s">
        <v>11</v>
      </c>
      <c r="C20" s="51">
        <v>0</v>
      </c>
      <c r="D20" s="51">
        <v>1</v>
      </c>
      <c r="E20" s="52">
        <f t="shared" si="2"/>
        <v>0</v>
      </c>
      <c r="F20" s="4">
        <f>IF(B20="J",E20,IF(B20="S",E20*$Q$2,IF(B20="P",E20*$P$2,IF(B20="F",E20*$O$2,IF(B20="G",E20*$N$2,IF(B20="N",E20*$M$2,0))))))</f>
        <v>0</v>
      </c>
      <c r="G20" s="53">
        <v>0</v>
      </c>
      <c r="H20" s="54">
        <f t="shared" si="3"/>
        <v>0</v>
      </c>
      <c r="I20" s="48" t="s">
        <v>54</v>
      </c>
      <c r="J20" s="26" t="s">
        <v>9</v>
      </c>
      <c r="K20" s="26" t="s">
        <v>9</v>
      </c>
      <c r="L20" s="15"/>
      <c r="M20" s="15"/>
    </row>
    <row r="21" ht="13.85">
      <c r="A21" s="42" t="s">
        <v>57</v>
      </c>
      <c r="B21" s="1" t="s">
        <v>58</v>
      </c>
      <c r="C21" s="2">
        <v>1</v>
      </c>
      <c r="D21" s="2">
        <v>2260</v>
      </c>
      <c r="E21" s="17">
        <f t="shared" si="2"/>
        <v>2260</v>
      </c>
      <c r="F21" s="4">
        <f>IF(B21="J",E21,IF(B21="S",E21*$Q$2,IF(B21="P",E21*$P$2,IF(B21="F",E21*$O$2,IF(B21="G",E21*$N$2,IF(B21="N",E21*$M$2,0))))))</f>
        <v>2260</v>
      </c>
      <c r="G21" s="5">
        <v>0.25</v>
      </c>
      <c r="H21" s="9">
        <f t="shared" si="3"/>
        <v>1</v>
      </c>
      <c r="I21" s="48" t="s">
        <v>54</v>
      </c>
      <c r="J21" s="26" t="s">
        <v>9</v>
      </c>
      <c r="K21" s="26" t="s">
        <v>9</v>
      </c>
      <c r="L21" s="15"/>
      <c r="M21" s="15"/>
    </row>
    <row r="22" ht="13.85">
      <c r="A22" s="42" t="s">
        <v>59</v>
      </c>
      <c r="B22" s="16" t="s">
        <v>60</v>
      </c>
      <c r="C22" s="2">
        <v>1</v>
      </c>
      <c r="D22" s="2">
        <v>0</v>
      </c>
      <c r="E22" s="17">
        <f t="shared" si="2"/>
        <v>0</v>
      </c>
      <c r="F22" s="4"/>
      <c r="G22" s="18">
        <v>0</v>
      </c>
      <c r="H22" s="9">
        <f t="shared" si="3"/>
        <v>0</v>
      </c>
      <c r="I22" s="48" t="s">
        <v>54</v>
      </c>
      <c r="J22" s="26" t="s">
        <v>9</v>
      </c>
      <c r="K22" s="26" t="s">
        <v>9</v>
      </c>
      <c r="L22" s="15"/>
      <c r="M22" s="15"/>
    </row>
    <row r="23" ht="14.25" customHeight="1">
      <c r="A23" s="55" t="s">
        <v>61</v>
      </c>
      <c r="B23" s="56" t="s">
        <v>9</v>
      </c>
      <c r="C23" s="57"/>
      <c r="D23" s="57" t="s">
        <v>9</v>
      </c>
      <c r="E23" s="58" t="str">
        <f t="shared" si="2"/>
        <v/>
      </c>
      <c r="F23" s="59"/>
      <c r="G23" s="60" t="s">
        <v>9</v>
      </c>
      <c r="H23" s="61" t="str">
        <f>CONCATENATE(SUM(H18:H22),"/5")</f>
        <v>3/5</v>
      </c>
      <c r="I23" s="48" t="s">
        <v>9</v>
      </c>
      <c r="J23" s="26" t="s">
        <v>9</v>
      </c>
      <c r="K23" s="26" t="s">
        <v>9</v>
      </c>
      <c r="L23" s="15"/>
      <c r="M23" s="15"/>
    </row>
    <row r="24" s="0" customFormat="1" ht="14.25" customHeight="1">
      <c r="A24" s="62"/>
      <c r="B24" s="28"/>
      <c r="C24" s="29"/>
      <c r="D24" s="29"/>
      <c r="E24" s="17" t="str">
        <f t="shared" si="2"/>
        <v/>
      </c>
      <c r="F24" s="4"/>
      <c r="G24" s="30"/>
      <c r="H24" s="9" t="str">
        <f t="shared" si="3"/>
        <v/>
      </c>
      <c r="I24" s="27"/>
      <c r="J24" s="27"/>
      <c r="K24" s="27"/>
      <c r="L24" s="15"/>
      <c r="M24" s="15"/>
    </row>
    <row r="25" ht="16.5" customHeight="1">
      <c r="A25" s="63" t="s">
        <v>62</v>
      </c>
      <c r="B25" s="45" t="s">
        <v>12</v>
      </c>
      <c r="C25" s="25">
        <v>1</v>
      </c>
      <c r="D25" s="25">
        <v>20</v>
      </c>
      <c r="E25" s="22">
        <f t="shared" si="2"/>
        <v>20</v>
      </c>
      <c r="F25" s="23">
        <f>IF(B25="J",E25,IF(B25="S",E25*$Q$2,IF(B25="P",E25*$P$2,IF(B25="F",E25*$O$2,IF(B25="G",E25*$N$2,IF(B25="N",E25*$M$2,0))))))</f>
        <v>8</v>
      </c>
      <c r="G25" s="46">
        <v>5</v>
      </c>
      <c r="H25" s="25">
        <f t="shared" si="3"/>
        <v>5</v>
      </c>
      <c r="I25" s="19" t="s">
        <v>63</v>
      </c>
      <c r="J25" s="19" t="s">
        <v>64</v>
      </c>
      <c r="K25" s="19"/>
      <c r="L25" s="15"/>
      <c r="M25" s="15"/>
    </row>
    <row r="26" ht="16.5" customHeight="1">
      <c r="A26" s="31" t="s">
        <v>65</v>
      </c>
      <c r="B26" s="28" t="s">
        <v>11</v>
      </c>
      <c r="C26" s="29">
        <v>1</v>
      </c>
      <c r="D26" s="29">
        <v>30</v>
      </c>
      <c r="E26" s="17">
        <f t="shared" si="2"/>
        <v>30</v>
      </c>
      <c r="F26" s="4">
        <f>IF(B26="J",E26,IF(B26="S",E26*$Q$2,IF(B26="P",E26*$P$2,IF(B26="F",E26*$O$2,IF(B26="G",E26*$N$2,IF(B26="N",E26*$M$2,0))))))</f>
        <v>18</v>
      </c>
      <c r="G26" s="30">
        <v>3</v>
      </c>
      <c r="H26" s="9">
        <f t="shared" si="3"/>
        <v>3</v>
      </c>
      <c r="I26" s="48" t="s">
        <v>66</v>
      </c>
      <c r="J26" s="25">
        <v>0</v>
      </c>
      <c r="K26" s="26" t="s">
        <v>21</v>
      </c>
      <c r="L26" s="15"/>
      <c r="M26" s="15"/>
    </row>
    <row r="27" ht="14.25" customHeight="1">
      <c r="A27" s="31" t="s">
        <v>67</v>
      </c>
      <c r="B27" s="28" t="s">
        <v>11</v>
      </c>
      <c r="C27" s="29">
        <v>2</v>
      </c>
      <c r="D27" s="29">
        <v>10</v>
      </c>
      <c r="E27" s="17">
        <f t="shared" si="2"/>
        <v>20</v>
      </c>
      <c r="F27" s="4">
        <f>IF(B27="J",E27,IF(B27="S",E27*$Q$2,IF(B27="P",E27*$P$2,IF(B27="F",E27*$O$2,IF(B27="G",E27*$N$2,IF(B27="N",E27*$M$2,0))))))</f>
        <v>12</v>
      </c>
      <c r="G27" s="30">
        <v>1</v>
      </c>
      <c r="H27" s="9">
        <f t="shared" si="3"/>
        <v>2</v>
      </c>
      <c r="I27" s="48" t="s">
        <v>66</v>
      </c>
      <c r="J27" s="25">
        <v>0</v>
      </c>
      <c r="K27" s="26" t="s">
        <v>24</v>
      </c>
      <c r="L27" s="15"/>
      <c r="M27" s="15"/>
    </row>
    <row r="28" ht="13.85">
      <c r="A28" s="31" t="s">
        <v>68</v>
      </c>
      <c r="B28" s="28" t="s">
        <v>11</v>
      </c>
      <c r="C28" s="29">
        <v>1</v>
      </c>
      <c r="D28" s="29">
        <v>5</v>
      </c>
      <c r="E28" s="17">
        <f t="shared" si="2"/>
        <v>5</v>
      </c>
      <c r="F28" s="4">
        <f>IF(B28="J",E28,IF(B28="S",E28*$Q$2,IF(B28="P",E28*$P$2,IF(B28="F",E28*$O$2,IF(B28="G",E28*$N$2,IF(B28="N",E28*$M$2,0))))))</f>
        <v>3</v>
      </c>
      <c r="G28" s="30">
        <v>3</v>
      </c>
      <c r="H28" s="9">
        <f t="shared" si="3"/>
        <v>3</v>
      </c>
      <c r="I28" s="48" t="s">
        <v>66</v>
      </c>
      <c r="J28" s="25">
        <v>0</v>
      </c>
      <c r="K28" s="26" t="s">
        <v>28</v>
      </c>
      <c r="L28" s="15"/>
      <c r="M28" s="15"/>
    </row>
    <row r="29" ht="13.85">
      <c r="A29" s="31" t="s">
        <v>69</v>
      </c>
      <c r="B29" s="28" t="s">
        <v>11</v>
      </c>
      <c r="C29" s="29">
        <v>10</v>
      </c>
      <c r="D29" s="29">
        <v>0.10000000000000001</v>
      </c>
      <c r="E29" s="17">
        <f t="shared" si="2"/>
        <v>1</v>
      </c>
      <c r="F29" s="4">
        <f>IF(B29="J",E29,IF(B29="S",E29*$Q$2,IF(B29="P",E29*$P$2,IF(B29="F",E29*$O$2,IF(B29="G",E29*$N$2,IF(B29="N",E29*$M$2,0))))))</f>
        <v>0.59999999999999998</v>
      </c>
      <c r="G29" s="64">
        <v>0.20000000000000001</v>
      </c>
      <c r="H29" s="9">
        <f t="shared" si="3"/>
        <v>2</v>
      </c>
      <c r="I29" s="48" t="s">
        <v>66</v>
      </c>
      <c r="J29" s="25">
        <v>0</v>
      </c>
      <c r="K29" s="26" t="s">
        <v>31</v>
      </c>
      <c r="L29" s="15"/>
      <c r="M29" s="15"/>
    </row>
    <row r="30" ht="13.85">
      <c r="A30" s="31" t="s">
        <v>70</v>
      </c>
      <c r="B30" s="28" t="s">
        <v>11</v>
      </c>
      <c r="C30" s="29">
        <v>1</v>
      </c>
      <c r="D30" s="29">
        <v>10</v>
      </c>
      <c r="E30" s="17">
        <f t="shared" si="2"/>
        <v>10</v>
      </c>
      <c r="F30" s="4">
        <f>IF(B30="J",E30,IF(B30="S",E30*$Q$2,IF(B30="P",E30*$P$2,IF(B30="F",E30*$O$2,IF(B30="G",E30*$N$2,IF(B30="N",E30*$M$2,0))))))</f>
        <v>6</v>
      </c>
      <c r="G30" s="30">
        <v>1</v>
      </c>
      <c r="H30" s="9">
        <f t="shared" si="3"/>
        <v>1</v>
      </c>
      <c r="I30" s="48" t="s">
        <v>66</v>
      </c>
      <c r="J30" s="25">
        <v>0</v>
      </c>
      <c r="K30" s="26" t="s">
        <v>34</v>
      </c>
      <c r="L30" s="15"/>
      <c r="M30" s="15"/>
    </row>
    <row r="31" ht="13.85">
      <c r="A31" s="44" t="s">
        <v>71</v>
      </c>
      <c r="B31" s="1" t="s">
        <v>11</v>
      </c>
      <c r="C31" s="2">
        <v>2</v>
      </c>
      <c r="D31" s="2"/>
      <c r="E31" s="17">
        <f t="shared" si="2"/>
        <v>0</v>
      </c>
      <c r="F31" s="4">
        <f>IF(B31="J",E31,IF(B31="S",E31*$Q$2,IF(B31="P",E31*$P$2,IF(B31="F",E31*$O$2,IF(B31="G",E31*$N$2,IF(B31="N",E31*$M$2,0))))))</f>
        <v>0</v>
      </c>
      <c r="G31" s="18">
        <v>4</v>
      </c>
      <c r="H31" s="9">
        <f t="shared" si="3"/>
        <v>8</v>
      </c>
      <c r="I31" s="48" t="s">
        <v>66</v>
      </c>
      <c r="J31" s="25">
        <v>0</v>
      </c>
      <c r="K31" s="26" t="s">
        <v>38</v>
      </c>
      <c r="L31" s="15"/>
      <c r="M31" s="15"/>
    </row>
    <row r="32" ht="13.85">
      <c r="A32" t="s">
        <v>72</v>
      </c>
      <c r="B32" s="1" t="s">
        <v>11</v>
      </c>
      <c r="C32" s="2">
        <v>2</v>
      </c>
      <c r="D32" s="2">
        <v>0.10000000000000001</v>
      </c>
      <c r="E32" s="17">
        <f t="shared" si="2"/>
        <v>0.20000000000000001</v>
      </c>
      <c r="F32" s="4">
        <f>IF(B32="J",E32,IF(B32="S",E32*$Q$2,IF(B32="P",E32*$P$2,IF(B32="F",E32*$O$2,IF(B32="G",E32*$N$2,IF(B32="N",E32*$M$2,0))))))</f>
        <v>0.12</v>
      </c>
      <c r="G32" s="18">
        <v>0</v>
      </c>
      <c r="H32" s="9">
        <f t="shared" si="3"/>
        <v>0</v>
      </c>
      <c r="I32" s="48" t="s">
        <v>66</v>
      </c>
      <c r="J32" s="25">
        <v>0</v>
      </c>
      <c r="K32" s="26" t="s">
        <v>41</v>
      </c>
      <c r="L32" s="15"/>
      <c r="M32" s="15"/>
    </row>
    <row r="33" ht="13.85">
      <c r="A33" s="44" t="s">
        <v>73</v>
      </c>
      <c r="B33" s="1" t="s">
        <v>11</v>
      </c>
      <c r="C33" s="2">
        <v>1</v>
      </c>
      <c r="D33" s="2">
        <v>0.20000000000000001</v>
      </c>
      <c r="E33" s="17">
        <f t="shared" si="2"/>
        <v>0.20000000000000001</v>
      </c>
      <c r="F33" s="4">
        <f>IF(B33="J",E33,IF(B33="S",E33*$Q$2,IF(B33="P",E33*$P$2,IF(B33="F",E33*$O$2,IF(B33="G",E33*$N$2,IF(B33="N",E33*$M$2,0))))))</f>
        <v>0.12</v>
      </c>
      <c r="G33" s="18">
        <v>0</v>
      </c>
      <c r="H33" s="9">
        <f t="shared" si="3"/>
        <v>0</v>
      </c>
      <c r="I33" s="48" t="s">
        <v>66</v>
      </c>
      <c r="J33" s="41"/>
      <c r="K33" s="41"/>
      <c r="L33" s="15"/>
      <c r="M33" s="15"/>
    </row>
    <row r="34" ht="13.85">
      <c r="A34" s="44" t="s">
        <v>74</v>
      </c>
      <c r="B34" s="1" t="s">
        <v>11</v>
      </c>
      <c r="C34" s="2">
        <v>1</v>
      </c>
      <c r="D34" s="2">
        <v>20</v>
      </c>
      <c r="E34" s="17">
        <f t="shared" si="2"/>
        <v>20</v>
      </c>
      <c r="F34" s="4">
        <f>IF(B34="J",E34,IF(B34="S",E34*$Q$2,IF(B34="P",E34*$P$2,IF(B34="F",E34*$O$2,IF(B34="G",E34*$N$2,IF(B34="N",E34*$M$2,0))))))</f>
        <v>12</v>
      </c>
      <c r="G34" s="18">
        <v>7</v>
      </c>
      <c r="H34" s="9">
        <f t="shared" si="3"/>
        <v>7</v>
      </c>
      <c r="I34" s="48" t="s">
        <v>66</v>
      </c>
      <c r="J34" s="41"/>
      <c r="K34" s="41"/>
      <c r="L34" s="15"/>
      <c r="M34" s="15"/>
    </row>
    <row r="35" ht="13.85">
      <c r="A35" s="65" t="s">
        <v>75</v>
      </c>
      <c r="B35" s="1" t="s">
        <v>11</v>
      </c>
      <c r="C35" s="2">
        <v>1</v>
      </c>
      <c r="D35" s="2">
        <v>2</v>
      </c>
      <c r="E35" s="17">
        <f t="shared" si="2"/>
        <v>2</v>
      </c>
      <c r="F35" s="4">
        <f>IF(B35="J",E35,IF(B35="S",E35*$Q$2,IF(B35="P",E35*$P$2,IF(B35="F",E35*$O$2,IF(B35="G",E35*$N$2,IF(B35="N",E35*$M$2,0))))))</f>
        <v>1.2</v>
      </c>
      <c r="G35" s="18">
        <v>5</v>
      </c>
      <c r="H35" s="9">
        <f t="shared" si="3"/>
        <v>5</v>
      </c>
      <c r="I35" s="48" t="s">
        <v>66</v>
      </c>
      <c r="J35" s="41"/>
      <c r="K35" s="41"/>
      <c r="L35" s="15"/>
      <c r="M35" s="15"/>
    </row>
    <row r="36" ht="15" customHeight="1">
      <c r="A36" s="55" t="s">
        <v>76</v>
      </c>
      <c r="B36" s="56" t="s">
        <v>9</v>
      </c>
      <c r="C36" s="57"/>
      <c r="D36" s="57" t="s">
        <v>9</v>
      </c>
      <c r="E36" s="58" t="str">
        <f t="shared" si="2"/>
        <v/>
      </c>
      <c r="F36" s="59"/>
      <c r="G36" s="60" t="s">
        <v>9</v>
      </c>
      <c r="H36" s="61">
        <f>SUM(H26:H35)</f>
        <v>31</v>
      </c>
      <c r="I36" s="48" t="s">
        <v>9</v>
      </c>
      <c r="J36" s="26" t="s">
        <v>9</v>
      </c>
      <c r="K36" s="26" t="s">
        <v>9</v>
      </c>
      <c r="L36" s="15"/>
      <c r="M36" s="15"/>
    </row>
    <row r="37" ht="13.85">
      <c r="A37" s="7" t="s">
        <v>77</v>
      </c>
      <c r="B37" s="1"/>
      <c r="C37" s="2"/>
      <c r="D37" s="2"/>
      <c r="E37" s="17" t="str">
        <f t="shared" si="2"/>
        <v/>
      </c>
      <c r="F37" s="4"/>
      <c r="G37" s="18"/>
      <c r="H37" s="9">
        <f>SUM(H5:H22,H25:H35)</f>
        <v>110</v>
      </c>
      <c r="I37" s="15"/>
      <c r="J37" s="27" t="s">
        <v>9</v>
      </c>
      <c r="K37" s="27" t="s">
        <v>9</v>
      </c>
      <c r="L37" s="15"/>
      <c r="M37" s="15"/>
    </row>
    <row r="38" ht="13.85">
      <c r="A38" s="19" t="s">
        <v>78</v>
      </c>
      <c r="B38" s="20" t="s">
        <v>9</v>
      </c>
      <c r="C38" s="21"/>
      <c r="D38" s="21" t="s">
        <v>9</v>
      </c>
      <c r="E38" s="22" t="str">
        <f t="shared" si="2"/>
        <v/>
      </c>
      <c r="F38" s="23"/>
      <c r="G38" s="24" t="s">
        <v>9</v>
      </c>
      <c r="H38" s="25">
        <f>(H37-H9)</f>
        <v>65</v>
      </c>
      <c r="I38" s="19" t="s">
        <v>79</v>
      </c>
      <c r="J38" s="26" t="s">
        <v>9</v>
      </c>
      <c r="K38" s="26" t="s">
        <v>9</v>
      </c>
      <c r="L38" s="15"/>
      <c r="M38" s="15"/>
    </row>
    <row r="39" s="0" customFormat="1" ht="13.85">
      <c r="A39" s="7"/>
      <c r="B39" s="28"/>
      <c r="C39" s="29"/>
      <c r="D39" s="29"/>
      <c r="E39" s="17" t="str">
        <f t="shared" si="2"/>
        <v/>
      </c>
      <c r="F39" s="4"/>
      <c r="G39" s="30"/>
      <c r="H39" s="9" t="str">
        <f t="shared" ref="H39:H102" si="4">IF(C39="","",ROUNDUP(G39*C39,0))</f>
        <v/>
      </c>
      <c r="I39" s="7"/>
      <c r="J39" s="27"/>
      <c r="K39" s="27"/>
      <c r="L39" s="15"/>
      <c r="M39" s="15"/>
    </row>
    <row r="40" s="0" customFormat="1" ht="13.85">
      <c r="A40" s="15"/>
      <c r="B40" s="1"/>
      <c r="C40" s="2"/>
      <c r="D40" s="2"/>
      <c r="E40" s="17" t="str">
        <f t="shared" si="2"/>
        <v/>
      </c>
      <c r="F40" s="4"/>
      <c r="G40" s="18"/>
      <c r="H40" s="9" t="str">
        <f t="shared" si="4"/>
        <v/>
      </c>
      <c r="I40" s="15"/>
      <c r="J40" s="15"/>
      <c r="K40" s="15"/>
      <c r="L40" s="15"/>
      <c r="M40" s="15"/>
    </row>
    <row r="41" s="0" customFormat="1" ht="13.85">
      <c r="A41" s="15"/>
      <c r="B41" s="1"/>
      <c r="C41" s="2"/>
      <c r="D41" s="2"/>
      <c r="E41" s="17" t="str">
        <f t="shared" si="2"/>
        <v/>
      </c>
      <c r="F41" s="4"/>
      <c r="G41" s="18"/>
      <c r="H41" s="9" t="str">
        <f t="shared" si="4"/>
        <v/>
      </c>
      <c r="I41" s="15"/>
      <c r="J41" s="15"/>
      <c r="K41" s="15"/>
      <c r="L41" s="15"/>
      <c r="M41" s="15"/>
    </row>
    <row r="42" ht="13.85">
      <c r="A42" s="66" t="s">
        <v>80</v>
      </c>
      <c r="B42" s="67" t="s">
        <v>9</v>
      </c>
      <c r="C42" s="68"/>
      <c r="D42" s="68" t="s">
        <v>9</v>
      </c>
      <c r="E42" s="69" t="str">
        <f t="shared" si="2"/>
        <v/>
      </c>
      <c r="F42" s="70"/>
      <c r="G42" s="71" t="s">
        <v>9</v>
      </c>
      <c r="H42" s="72" t="str">
        <f t="shared" si="4"/>
        <v/>
      </c>
      <c r="I42" s="73" t="s">
        <v>9</v>
      </c>
      <c r="J42" s="66" t="s">
        <v>17</v>
      </c>
      <c r="K42" s="66"/>
    </row>
    <row r="43" ht="14.25" customHeight="1">
      <c r="A43" s="31" t="s">
        <v>81</v>
      </c>
      <c r="B43" s="28" t="s">
        <v>12</v>
      </c>
      <c r="C43" s="29">
        <v>1</v>
      </c>
      <c r="D43" s="29">
        <v>5</v>
      </c>
      <c r="E43" s="17">
        <f t="shared" si="2"/>
        <v>5</v>
      </c>
      <c r="F43" s="4">
        <f>IF(B43="J",E43,IF(B43="S",E43*$Q$2,IF(B43="P",E43*$P$2,IF(B43="F",E43*$O$2,IF(B43="G",E43*$N$2,IF(B43="N",E43*$M$2,0))))))</f>
        <v>2</v>
      </c>
      <c r="G43" s="30">
        <v>3</v>
      </c>
      <c r="H43" s="9">
        <f t="shared" si="4"/>
        <v>3</v>
      </c>
      <c r="I43" s="27" t="s">
        <v>20</v>
      </c>
      <c r="J43" s="72">
        <v>0</v>
      </c>
      <c r="K43" s="73" t="s">
        <v>21</v>
      </c>
    </row>
    <row r="44" ht="14.25" customHeight="1">
      <c r="A44" s="31" t="s">
        <v>23</v>
      </c>
      <c r="B44" s="28" t="s">
        <v>11</v>
      </c>
      <c r="C44" s="29">
        <v>1</v>
      </c>
      <c r="D44" s="29">
        <v>8</v>
      </c>
      <c r="E44" s="17">
        <f t="shared" si="2"/>
        <v>8</v>
      </c>
      <c r="F44" s="4">
        <f>IF(B44="J",E44,IF(B44="S",E44*$Q$2,IF(B44="P",E44*$P$2,IF(B44="F",E44*$O$2,IF(B44="G",E44*$N$2,IF(B44="N",E44*$M$2,0))))))</f>
        <v>4.7999999999999998</v>
      </c>
      <c r="G44" s="30">
        <v>1</v>
      </c>
      <c r="H44" s="9">
        <f t="shared" si="4"/>
        <v>1</v>
      </c>
      <c r="I44" s="27" t="s">
        <v>20</v>
      </c>
      <c r="J44" s="72">
        <v>10</v>
      </c>
      <c r="K44" s="73" t="s">
        <v>24</v>
      </c>
    </row>
    <row r="45" ht="13.85">
      <c r="A45" s="27" t="s">
        <v>82</v>
      </c>
      <c r="B45" s="28" t="s">
        <v>12</v>
      </c>
      <c r="C45" s="29">
        <v>1</v>
      </c>
      <c r="D45" s="29">
        <v>15</v>
      </c>
      <c r="E45" s="17">
        <f t="shared" si="2"/>
        <v>15</v>
      </c>
      <c r="F45" s="4">
        <f>IF(B45="J",E45,IF(B45="S",E45*$Q$2,IF(B45="P",E45*$P$2,IF(B45="F",E45*$O$2,IF(B45="G",E45*$N$2,IF(B45="N",E45*$M$2,0))))))</f>
        <v>6</v>
      </c>
      <c r="G45" s="30">
        <v>2</v>
      </c>
      <c r="H45" s="9">
        <f t="shared" si="4"/>
        <v>2</v>
      </c>
      <c r="I45" s="27" t="s">
        <v>27</v>
      </c>
      <c r="J45" s="72">
        <v>0</v>
      </c>
      <c r="K45" s="73" t="s">
        <v>28</v>
      </c>
    </row>
    <row r="46" ht="13.85">
      <c r="A46" s="27" t="s">
        <v>30</v>
      </c>
      <c r="B46" s="28" t="s">
        <v>12</v>
      </c>
      <c r="C46" s="29">
        <v>1</v>
      </c>
      <c r="D46" s="29">
        <v>20</v>
      </c>
      <c r="E46" s="17">
        <f t="shared" si="2"/>
        <v>20</v>
      </c>
      <c r="F46" s="4">
        <f>IF(B46="J",E46,IF(B46="S",E46*$Q$2,IF(B46="P",E46*$P$2,IF(B46="F",E46*$O$2,IF(B46="G",E46*$N$2,IF(B46="N",E46*$M$2,0))))))</f>
        <v>8</v>
      </c>
      <c r="G46" s="30">
        <v>1</v>
      </c>
      <c r="H46" s="9">
        <f t="shared" si="4"/>
        <v>1</v>
      </c>
      <c r="I46" s="27" t="s">
        <v>20</v>
      </c>
      <c r="J46" s="72">
        <v>0</v>
      </c>
      <c r="K46" s="73" t="s">
        <v>31</v>
      </c>
    </row>
    <row r="47" ht="13.85">
      <c r="A47" s="27" t="s">
        <v>83</v>
      </c>
      <c r="B47" s="28" t="s">
        <v>11</v>
      </c>
      <c r="C47" s="29">
        <v>1</v>
      </c>
      <c r="D47" s="29">
        <v>0.5</v>
      </c>
      <c r="E47" s="17">
        <f>IF(C47="","",C47*D47)</f>
        <v>0.5</v>
      </c>
      <c r="F47" s="4">
        <f>IF(B47="J",E47,IF(B47="S",E47*$Q$2,IF(B47="P",E47*$P$2,IF(B47="F",E47*$O$2,IF(B47="G",E47*$N$2,IF(B47="N",E47*$M$2,0))))))</f>
        <v>0.29999999999999999</v>
      </c>
      <c r="G47" s="30">
        <v>1</v>
      </c>
      <c r="H47" s="9">
        <f>IF(C47="","",ROUNDUP(G47*C47,0))</f>
        <v>1</v>
      </c>
      <c r="I47" s="27" t="s">
        <v>20</v>
      </c>
      <c r="J47" s="72">
        <v>0</v>
      </c>
      <c r="K47" s="73" t="s">
        <v>34</v>
      </c>
      <c r="L47" s="74"/>
      <c r="M47" s="74"/>
    </row>
    <row r="48" ht="13.85">
      <c r="A48" s="75" t="s">
        <v>84</v>
      </c>
      <c r="B48" s="76" t="s">
        <v>13</v>
      </c>
      <c r="C48" s="77">
        <v>1</v>
      </c>
      <c r="D48" s="77">
        <v>7500</v>
      </c>
      <c r="E48" s="35">
        <f>IF(C48="","",C48*D48)</f>
        <v>7500</v>
      </c>
      <c r="F48" s="4">
        <f>IF(B48="J",E48,IF(B48="S",E48*$Q$2,IF(B48="P",E48*$P$2,IF(B48="F",E48*$O$2,IF(B48="G",E48*$N$2,IF(B48="N",E48*$M$2,0))))))</f>
        <v>1875</v>
      </c>
      <c r="G48" s="78">
        <v>40</v>
      </c>
      <c r="H48" s="37">
        <f>IF(C48="","",ROUNDUP(G48*C48,0))</f>
        <v>40</v>
      </c>
      <c r="I48" s="79" t="s">
        <v>20</v>
      </c>
      <c r="J48" s="72">
        <v>0</v>
      </c>
      <c r="K48" s="73" t="s">
        <v>38</v>
      </c>
    </row>
    <row r="49" ht="13.85">
      <c r="A49" s="15" t="s">
        <v>85</v>
      </c>
      <c r="B49" s="1" t="s">
        <v>13</v>
      </c>
      <c r="C49" s="2">
        <v>1</v>
      </c>
      <c r="D49" s="2">
        <v>3500</v>
      </c>
      <c r="E49" s="17">
        <f>IF(C49="","",C49*D49)</f>
        <v>3500</v>
      </c>
      <c r="F49" s="4">
        <f>IF(B49="J",E49,IF(B49="S",E49*$Q$2,IF(B49="P",E49*$P$2,IF(B49="F",E49*$O$2,IF(B49="G",E49*$N$2,IF(B49="N",E49*$M$2,0))))))</f>
        <v>875</v>
      </c>
      <c r="G49" s="18">
        <v>6</v>
      </c>
      <c r="H49" s="9">
        <f>IF(C49="","",ROUNDUP(G49*C49,0))</f>
        <v>6</v>
      </c>
      <c r="I49" s="15" t="s">
        <v>86</v>
      </c>
      <c r="J49" s="72">
        <v>0</v>
      </c>
      <c r="K49" s="73" t="s">
        <v>41</v>
      </c>
    </row>
    <row r="50" ht="13.85">
      <c r="A50" s="80" t="s">
        <v>87</v>
      </c>
      <c r="B50" s="1" t="s">
        <v>13</v>
      </c>
      <c r="C50" s="2">
        <v>1</v>
      </c>
      <c r="D50" s="2">
        <v>3500</v>
      </c>
      <c r="E50" s="17">
        <f>IF(C50="","",C50*D50)</f>
        <v>3500</v>
      </c>
      <c r="F50" s="4">
        <f>IF(B50="J",E50,IF(B50="S",E50*$Q$2,IF(B50="P",E50*$P$2,IF(B50="F",E50*$O$2,IF(B50="G",E50*$N$2,IF(B50="N",E50*$M$2,0))))))</f>
        <v>875</v>
      </c>
      <c r="G50" s="18">
        <v>2</v>
      </c>
      <c r="H50" s="9">
        <f>IF(C50="","",ROUNDUP(G50*C50,0))</f>
        <v>2</v>
      </c>
      <c r="I50" s="80" t="s">
        <v>37</v>
      </c>
      <c r="J50" s="81"/>
      <c r="K50" s="81"/>
      <c r="L50" s="15"/>
      <c r="M50" s="15"/>
    </row>
    <row r="51" ht="13.85">
      <c r="A51" s="15" t="s">
        <v>88</v>
      </c>
      <c r="B51" s="1" t="s">
        <v>11</v>
      </c>
      <c r="C51" s="2">
        <v>1</v>
      </c>
      <c r="D51" s="2">
        <v>10</v>
      </c>
      <c r="E51" s="17">
        <f>IF(C51="","",C51*D51)</f>
        <v>10</v>
      </c>
      <c r="F51" s="4">
        <f>IF(B51="J",E51,IF(B51="S",E51*$Q$2,IF(B51="P",E51*$P$2,IF(B51="F",E51*$O$2,IF(B51="G",E51*$N$2,IF(B51="N",E51*$M$2,0))))))</f>
        <v>6</v>
      </c>
      <c r="G51" s="18">
        <v>1</v>
      </c>
      <c r="H51" s="9">
        <f>IF(C51="","",ROUNDUP(G51*C51,0))</f>
        <v>1</v>
      </c>
      <c r="I51" s="15" t="s">
        <v>89</v>
      </c>
      <c r="J51" s="81"/>
      <c r="K51" s="81"/>
      <c r="M51" s="15"/>
    </row>
    <row r="52" ht="13.85">
      <c r="A52" s="27" t="s">
        <v>90</v>
      </c>
      <c r="B52" s="28" t="s">
        <v>11</v>
      </c>
      <c r="C52" s="29">
        <v>15</v>
      </c>
      <c r="D52" s="29">
        <v>0.5</v>
      </c>
      <c r="E52" s="17">
        <f>IF(C52="","",C52*D52)</f>
        <v>7.5</v>
      </c>
      <c r="F52" s="4">
        <f>IF(B52="J",E52,IF(B52="S",E52*$Q$2,IF(B52="P",E52*$P$2,IF(B52="F",E52*$O$2,IF(B52="G",E52*$N$2,IF(B52="N",E52*$M$2,0))))))</f>
        <v>4.5</v>
      </c>
      <c r="G52" s="30">
        <v>1</v>
      </c>
      <c r="H52" s="9">
        <f>IF(C52="","",ROUNDUP(G52*C52,0))</f>
        <v>15</v>
      </c>
      <c r="I52" s="27" t="s">
        <v>91</v>
      </c>
      <c r="J52" s="72" t="s">
        <v>9</v>
      </c>
      <c r="K52" s="73" t="s">
        <v>9</v>
      </c>
      <c r="M52" s="15"/>
    </row>
    <row r="53" ht="13.85">
      <c r="A53" s="27" t="s">
        <v>92</v>
      </c>
      <c r="B53" s="28" t="s">
        <v>11</v>
      </c>
      <c r="C53" s="29">
        <v>5</v>
      </c>
      <c r="D53" s="29">
        <v>0</v>
      </c>
      <c r="E53" s="17">
        <f>IF(C53="","",C53*D53)</f>
        <v>0</v>
      </c>
      <c r="F53" s="4">
        <f>IF(B53="J",E53,IF(B53="S",E53*$Q$2,IF(B53="P",E53*$P$2,IF(B53="F",E53*$O$2,IF(B53="G",E53*$N$2,IF(B53="N",E53*$M$2,0))))))</f>
        <v>0</v>
      </c>
      <c r="G53" s="30">
        <v>2</v>
      </c>
      <c r="H53" s="9">
        <f>IF(C53="","",ROUNDUP(G53*C53,0))</f>
        <v>10</v>
      </c>
      <c r="I53" s="27" t="s">
        <v>91</v>
      </c>
      <c r="J53" s="72"/>
      <c r="K53" s="73"/>
      <c r="M53" s="15"/>
    </row>
    <row r="54" ht="13.85">
      <c r="A54" s="43" t="s">
        <v>93</v>
      </c>
      <c r="B54" s="1" t="s">
        <v>13</v>
      </c>
      <c r="C54" s="2">
        <v>1</v>
      </c>
      <c r="D54" s="2">
        <v>3500</v>
      </c>
      <c r="E54" s="17">
        <f t="shared" si="2"/>
        <v>3500</v>
      </c>
      <c r="F54" s="4">
        <f>IF(B54="J",E54,IF(B54="S",E54*$Q$2,IF(B54="P",E54*$P$2,IF(B54="F",E54*$O$2,IF(B54="G",E54*$N$2,IF(B54="N",E54*$M$2,0))))))</f>
        <v>875</v>
      </c>
      <c r="G54" s="5">
        <v>0.25</v>
      </c>
      <c r="H54" s="9">
        <f t="shared" si="4"/>
        <v>1</v>
      </c>
      <c r="I54" s="15" t="s">
        <v>94</v>
      </c>
      <c r="J54" s="29" t="s">
        <v>9</v>
      </c>
      <c r="K54" s="27" t="s">
        <v>9</v>
      </c>
      <c r="M54" s="15"/>
    </row>
    <row r="55" ht="13.85">
      <c r="A55" s="66" t="s">
        <v>95</v>
      </c>
      <c r="B55" s="82" t="s">
        <v>12</v>
      </c>
      <c r="C55" s="72">
        <v>1</v>
      </c>
      <c r="D55" s="72">
        <v>50</v>
      </c>
      <c r="E55" s="69">
        <f t="shared" si="2"/>
        <v>50</v>
      </c>
      <c r="F55" s="83">
        <f>IF(B55="J",E55,IF(B55="S",E55*$Q$2,IF(B55="P",E55*$P$2,IF(B55="F",E55*$O$2,IF(B55="G",E55*$N$2,IF(B55="N",E55*$M$2,0))))))</f>
        <v>20</v>
      </c>
      <c r="G55" s="84">
        <v>1</v>
      </c>
      <c r="H55" s="72">
        <f t="shared" si="4"/>
        <v>1</v>
      </c>
      <c r="I55" s="66" t="s">
        <v>52</v>
      </c>
      <c r="J55" s="68" t="s">
        <v>9</v>
      </c>
      <c r="K55" s="73" t="s">
        <v>9</v>
      </c>
      <c r="M55" s="15"/>
    </row>
    <row r="56" ht="13.85">
      <c r="A56" s="27" t="s">
        <v>96</v>
      </c>
      <c r="B56" s="28" t="s">
        <v>11</v>
      </c>
      <c r="C56" s="29">
        <v>4</v>
      </c>
      <c r="D56" s="29">
        <v>1</v>
      </c>
      <c r="E56" s="17">
        <f t="shared" si="2"/>
        <v>4</v>
      </c>
      <c r="F56" s="4">
        <f>IF(B56="J",E56,IF(B56="S",E56*$Q$2,IF(B56="P",E56*$P$2,IF(B56="F",E56*$O$2,IF(B56="G",E56*$N$2,IF(B56="N",E56*$M$2,0))))))</f>
        <v>2.3999999999999999</v>
      </c>
      <c r="G56" s="47">
        <v>0.10000000000000001</v>
      </c>
      <c r="H56" s="9">
        <f t="shared" si="4"/>
        <v>1</v>
      </c>
      <c r="I56" s="85" t="s">
        <v>54</v>
      </c>
      <c r="J56" s="68" t="s">
        <v>9</v>
      </c>
      <c r="K56" s="73" t="s">
        <v>9</v>
      </c>
      <c r="L56" s="15"/>
      <c r="M56" s="15"/>
    </row>
    <row r="57" ht="13.85">
      <c r="A57" s="27" t="s">
        <v>55</v>
      </c>
      <c r="B57" s="28" t="s">
        <v>12</v>
      </c>
      <c r="C57" s="29">
        <v>1</v>
      </c>
      <c r="D57" s="29">
        <v>5</v>
      </c>
      <c r="E57" s="17">
        <f t="shared" si="2"/>
        <v>5</v>
      </c>
      <c r="F57" s="4">
        <f>IF(B57="J",E57,IF(B57="S",E57*$Q$2,IF(B57="P",E57*$P$2,IF(B57="F",E57*$O$2,IF(B57="G",E57*$N$2,IF(B57="N",E57*$M$2,0))))))</f>
        <v>2</v>
      </c>
      <c r="G57" s="30">
        <v>1</v>
      </c>
      <c r="H57" s="9">
        <f t="shared" si="4"/>
        <v>1</v>
      </c>
      <c r="I57" s="85" t="s">
        <v>54</v>
      </c>
      <c r="J57" s="68" t="s">
        <v>9</v>
      </c>
      <c r="K57" s="73" t="s">
        <v>9</v>
      </c>
      <c r="L57" s="15"/>
      <c r="M57" s="15"/>
    </row>
    <row r="58" ht="13.85">
      <c r="A58" s="43" t="s">
        <v>97</v>
      </c>
      <c r="B58" s="16" t="s">
        <v>11</v>
      </c>
      <c r="C58" s="2">
        <v>10</v>
      </c>
      <c r="D58" s="2">
        <v>0</v>
      </c>
      <c r="E58" s="17">
        <f>IF(C58="","",C58*D58)</f>
        <v>0</v>
      </c>
      <c r="F58" s="4">
        <f>IF(B58="J",E58,IF(B58="S",E58*$Q$2,IF(B58="P",E58*$P$2,IF(B58="F",E58*$O$2,IF(B58="G",E58*$N$2,IF(B58="N",E58*$M$2,0))))))</f>
        <v>0</v>
      </c>
      <c r="G58" s="18">
        <v>0</v>
      </c>
      <c r="H58" s="9">
        <f>IF(C58="","",ROUNDUP(G58*C58,0))</f>
        <v>0</v>
      </c>
      <c r="I58" s="85" t="s">
        <v>54</v>
      </c>
      <c r="J58" s="68" t="s">
        <v>9</v>
      </c>
      <c r="K58" s="73" t="s">
        <v>9</v>
      </c>
      <c r="L58" s="15"/>
      <c r="M58" s="15"/>
    </row>
    <row r="59" ht="13.85">
      <c r="E59"/>
      <c r="F59" s="4"/>
      <c r="H59" s="2"/>
      <c r="I59" s="85" t="s">
        <v>54</v>
      </c>
      <c r="J59" s="68" t="s">
        <v>9</v>
      </c>
      <c r="K59" s="73" t="s">
        <v>9</v>
      </c>
      <c r="L59" s="15"/>
      <c r="M59" s="15"/>
    </row>
    <row r="60" ht="13.85">
      <c r="F60" s="4"/>
      <c r="H60" s="2"/>
      <c r="I60" s="85" t="s">
        <v>54</v>
      </c>
      <c r="J60" s="68" t="s">
        <v>9</v>
      </c>
      <c r="K60" s="73" t="s">
        <v>9</v>
      </c>
      <c r="L60" s="15"/>
      <c r="M60" s="15"/>
    </row>
    <row r="61" ht="13.85">
      <c r="A61" s="86" t="s">
        <v>61</v>
      </c>
      <c r="B61" s="87" t="s">
        <v>9</v>
      </c>
      <c r="C61" s="88"/>
      <c r="D61" s="88" t="s">
        <v>9</v>
      </c>
      <c r="E61" s="89" t="str">
        <f t="shared" si="2"/>
        <v/>
      </c>
      <c r="F61" s="90"/>
      <c r="G61" s="91" t="s">
        <v>9</v>
      </c>
      <c r="H61" s="92" t="str">
        <f>CONCATENATE(SUM(H56:H60),"/5")</f>
        <v>2/5</v>
      </c>
      <c r="I61" s="85" t="s">
        <v>9</v>
      </c>
      <c r="J61" s="68" t="s">
        <v>9</v>
      </c>
      <c r="K61" s="73" t="s">
        <v>9</v>
      </c>
      <c r="L61" s="15"/>
      <c r="M61" s="15"/>
    </row>
    <row r="62" s="0" customFormat="1" ht="13.85">
      <c r="A62" s="27"/>
      <c r="B62" s="28"/>
      <c r="C62" s="29"/>
      <c r="D62" s="29"/>
      <c r="E62" s="17" t="str">
        <f t="shared" si="2"/>
        <v/>
      </c>
      <c r="F62" s="4"/>
      <c r="G62" s="30"/>
      <c r="H62" s="9" t="str">
        <f t="shared" si="4"/>
        <v/>
      </c>
      <c r="I62" s="27"/>
      <c r="J62" s="29"/>
      <c r="K62" s="27"/>
      <c r="L62" s="15"/>
      <c r="M62" s="15"/>
    </row>
    <row r="63" ht="13.85">
      <c r="A63" s="66" t="s">
        <v>98</v>
      </c>
      <c r="B63" s="82" t="s">
        <v>12</v>
      </c>
      <c r="C63" s="72">
        <v>1</v>
      </c>
      <c r="D63" s="72">
        <v>200</v>
      </c>
      <c r="E63" s="69">
        <f t="shared" si="2"/>
        <v>200</v>
      </c>
      <c r="F63" s="83">
        <f>IF(B63="J",E63,IF(B63="S",E63*$Q$2,IF(B63="P",E63*$P$2,IF(B63="F",E63*$O$2,IF(B63="G",E63*$N$2,IF(B63="N",E63*$M$2,0))))))</f>
        <v>80</v>
      </c>
      <c r="G63" s="84">
        <v>10</v>
      </c>
      <c r="H63" s="72">
        <f t="shared" si="4"/>
        <v>10</v>
      </c>
      <c r="I63" s="66" t="s">
        <v>63</v>
      </c>
      <c r="J63" s="68" t="s">
        <v>9</v>
      </c>
      <c r="K63" s="73" t="s">
        <v>9</v>
      </c>
      <c r="L63" s="15"/>
      <c r="M63" s="15"/>
    </row>
    <row r="64" ht="13.85">
      <c r="A64" s="27" t="s">
        <v>99</v>
      </c>
      <c r="B64" s="28" t="s">
        <v>12</v>
      </c>
      <c r="C64" s="29">
        <v>1</v>
      </c>
      <c r="D64" s="29">
        <v>20</v>
      </c>
      <c r="E64" s="17">
        <f t="shared" si="2"/>
        <v>20</v>
      </c>
      <c r="F64" s="4">
        <f>IF(B64="J",E64,IF(B64="S",E64*$Q$2,IF(B64="P",E64*$P$2,IF(B64="F",E64*$O$2,IF(B64="G",E64*$N$2,IF(B64="N",E64*$M$2,0))))))</f>
        <v>8</v>
      </c>
      <c r="G64" s="30">
        <v>4</v>
      </c>
      <c r="H64" s="9">
        <f t="shared" si="4"/>
        <v>4</v>
      </c>
      <c r="I64" s="85" t="s">
        <v>100</v>
      </c>
      <c r="J64" s="68" t="s">
        <v>9</v>
      </c>
      <c r="K64" s="73" t="s">
        <v>9</v>
      </c>
      <c r="L64" s="15"/>
      <c r="M64" s="15"/>
    </row>
    <row r="65" ht="13.85">
      <c r="A65" s="27" t="s">
        <v>101</v>
      </c>
      <c r="B65" s="28" t="s">
        <v>12</v>
      </c>
      <c r="C65" s="29">
        <v>1</v>
      </c>
      <c r="D65" s="29">
        <v>10</v>
      </c>
      <c r="E65" s="17">
        <f t="shared" si="2"/>
        <v>10</v>
      </c>
      <c r="F65" s="4">
        <f>IF(B65="J",E65,IF(B65="S",E65*$Q$2,IF(B65="P",E65*$P$2,IF(B65="F",E65*$O$2,IF(B65="G",E65*$N$2,IF(B65="N",E65*$M$2,0))))))</f>
        <v>4</v>
      </c>
      <c r="G65" s="30">
        <v>6</v>
      </c>
      <c r="H65" s="9">
        <f t="shared" si="4"/>
        <v>6</v>
      </c>
      <c r="I65" s="85" t="s">
        <v>100</v>
      </c>
      <c r="J65" s="73" t="s">
        <v>9</v>
      </c>
      <c r="K65" s="73" t="s">
        <v>9</v>
      </c>
      <c r="L65" s="15"/>
      <c r="M65" s="15"/>
    </row>
    <row r="66" ht="13.85">
      <c r="A66" s="15" t="s">
        <v>71</v>
      </c>
      <c r="B66" s="1" t="s">
        <v>11</v>
      </c>
      <c r="C66" s="2">
        <v>10</v>
      </c>
      <c r="D66" s="2">
        <v>0</v>
      </c>
      <c r="E66" s="17">
        <f t="shared" si="2"/>
        <v>0</v>
      </c>
      <c r="F66" s="4">
        <f>IF(B66="J",E66,IF(B66="S",E66*$Q$2,IF(B66="P",E66*$P$2,IF(B66="F",E66*$O$2,IF(B66="G",E66*$N$2,IF(B66="N",E66*$M$2,0))))))</f>
        <v>0</v>
      </c>
      <c r="G66" s="18">
        <v>4</v>
      </c>
      <c r="H66" s="9">
        <f t="shared" si="4"/>
        <v>40</v>
      </c>
      <c r="I66" s="85" t="s">
        <v>100</v>
      </c>
      <c r="J66" s="73"/>
      <c r="K66" s="73"/>
      <c r="L66" s="15"/>
      <c r="M66" s="15"/>
    </row>
    <row r="67" ht="13.85">
      <c r="A67" s="93" t="s">
        <v>102</v>
      </c>
      <c r="B67" s="94" t="s">
        <v>11</v>
      </c>
      <c r="C67" s="95">
        <v>0</v>
      </c>
      <c r="D67" s="95">
        <v>20</v>
      </c>
      <c r="E67" s="52">
        <f t="shared" si="2"/>
        <v>0</v>
      </c>
      <c r="F67" s="4">
        <f>IF(B67="J",E67,IF(B67="S",E67*$Q$2,IF(B67="P",E67*$P$2,IF(B67="F",E67*$O$2,IF(B67="G",E67*$N$2,IF(B67="N",E67*$M$2,0))))))</f>
        <v>0</v>
      </c>
      <c r="G67" s="96">
        <v>5</v>
      </c>
      <c r="H67" s="54">
        <f t="shared" si="4"/>
        <v>0</v>
      </c>
      <c r="I67" s="85" t="s">
        <v>100</v>
      </c>
      <c r="J67" s="73" t="s">
        <v>9</v>
      </c>
      <c r="K67" s="73" t="s">
        <v>9</v>
      </c>
      <c r="L67" s="97"/>
      <c r="M67" s="97"/>
    </row>
    <row r="68" ht="13.85">
      <c r="A68" s="27" t="s">
        <v>103</v>
      </c>
      <c r="B68" s="28" t="s">
        <v>11</v>
      </c>
      <c r="C68" s="29">
        <v>1</v>
      </c>
      <c r="D68" s="29">
        <v>2</v>
      </c>
      <c r="E68" s="17">
        <f t="shared" si="2"/>
        <v>2</v>
      </c>
      <c r="F68" s="4">
        <f>IF(B68="J",E68,IF(B68="S",E68*$Q$2,IF(B68="P",E68*$P$2,IF(B68="F",E68*$O$2,IF(B68="G",E68*$N$2,IF(B68="N",E68*$M$2,0))))))</f>
        <v>1.2</v>
      </c>
      <c r="G68" s="30">
        <v>5</v>
      </c>
      <c r="H68" s="9">
        <f t="shared" si="4"/>
        <v>5</v>
      </c>
      <c r="I68" s="85" t="s">
        <v>100</v>
      </c>
      <c r="J68" s="73" t="s">
        <v>9</v>
      </c>
      <c r="K68" s="73" t="s">
        <v>9</v>
      </c>
      <c r="L68" s="97"/>
      <c r="M68" s="97"/>
    </row>
    <row r="69" ht="13.85">
      <c r="A69" s="98" t="s">
        <v>104</v>
      </c>
      <c r="B69" s="50" t="s">
        <v>11</v>
      </c>
      <c r="C69" s="51">
        <v>0</v>
      </c>
      <c r="D69" s="51">
        <v>10</v>
      </c>
      <c r="E69" s="52">
        <f t="shared" si="2"/>
        <v>0</v>
      </c>
      <c r="F69" s="4">
        <f>IF(B69="J",E69,IF(B69="S",E69*$Q$2,IF(B69="P",E69*$P$2,IF(B69="F",E69*$O$2,IF(B69="G",E69*$N$2,IF(B69="N",E69*$M$2,0))))))</f>
        <v>0</v>
      </c>
      <c r="G69" s="53">
        <v>3</v>
      </c>
      <c r="H69" s="54">
        <f t="shared" si="4"/>
        <v>0</v>
      </c>
      <c r="I69" s="85" t="s">
        <v>100</v>
      </c>
      <c r="J69" s="73" t="s">
        <v>9</v>
      </c>
      <c r="K69" s="73" t="s">
        <v>9</v>
      </c>
      <c r="L69" s="15"/>
      <c r="M69" s="15"/>
    </row>
    <row r="70" ht="13.85">
      <c r="A70" s="98" t="s">
        <v>105</v>
      </c>
      <c r="B70" s="50" t="s">
        <v>11</v>
      </c>
      <c r="C70" s="51">
        <v>0</v>
      </c>
      <c r="D70" s="51">
        <v>1</v>
      </c>
      <c r="E70" s="52">
        <f t="shared" si="2"/>
        <v>0</v>
      </c>
      <c r="F70" s="4">
        <f>IF(B70="J",E70,IF(B70="S",E70*$Q$2,IF(B70="P",E70*$P$2,IF(B70="F",E70*$O$2,IF(B70="G",E70*$N$2,IF(B70="N",E70*$M$2,0))))))</f>
        <v>0</v>
      </c>
      <c r="G70" s="99">
        <v>0.25</v>
      </c>
      <c r="H70" s="54">
        <f t="shared" si="4"/>
        <v>0</v>
      </c>
      <c r="I70" s="85" t="s">
        <v>100</v>
      </c>
      <c r="J70" s="73" t="s">
        <v>9</v>
      </c>
      <c r="K70" s="73" t="s">
        <v>9</v>
      </c>
      <c r="L70" s="15"/>
      <c r="M70" s="15"/>
    </row>
    <row r="71" ht="13.85">
      <c r="A71" s="15" t="s">
        <v>106</v>
      </c>
      <c r="B71" s="1" t="s">
        <v>11</v>
      </c>
      <c r="C71" s="2">
        <v>1</v>
      </c>
      <c r="D71" s="2">
        <v>10</v>
      </c>
      <c r="E71" s="17">
        <f t="shared" si="2"/>
        <v>10</v>
      </c>
      <c r="F71" s="4">
        <f>IF(B71="J",E71,IF(B71="S",E71*$Q$2,IF(B71="P",E71*$P$2,IF(B71="F",E71*$O$2,IF(B71="G",E71*$N$2,IF(B71="N",E71*$M$2,0))))))</f>
        <v>6</v>
      </c>
      <c r="G71" s="18">
        <v>10</v>
      </c>
      <c r="H71" s="9">
        <f t="shared" si="4"/>
        <v>10</v>
      </c>
      <c r="I71" s="85" t="s">
        <v>100</v>
      </c>
      <c r="J71" s="73"/>
      <c r="K71" s="73"/>
      <c r="L71" s="15"/>
      <c r="M71" s="15"/>
    </row>
    <row r="72" ht="13.85">
      <c r="A72" s="15" t="s">
        <v>73</v>
      </c>
      <c r="B72" s="1" t="s">
        <v>11</v>
      </c>
      <c r="C72" s="2">
        <v>1</v>
      </c>
      <c r="D72" s="2">
        <v>0.20000000000000001</v>
      </c>
      <c r="E72" s="17">
        <f t="shared" si="2"/>
        <v>0.20000000000000001</v>
      </c>
      <c r="F72" s="4">
        <f>IF(B72="J",E72,IF(B72="S",E72*$Q$2,IF(B72="P",E72*$P$2,IF(B72="F",E72*$O$2,IF(B72="G",E72*$N$2,IF(B72="N",E72*$M$2,0))))))</f>
        <v>0.12</v>
      </c>
      <c r="G72" s="18">
        <v>0</v>
      </c>
      <c r="H72" s="9">
        <f t="shared" si="4"/>
        <v>0</v>
      </c>
      <c r="I72" s="85" t="s">
        <v>100</v>
      </c>
      <c r="J72" s="73" t="s">
        <v>9</v>
      </c>
      <c r="K72" s="73" t="s">
        <v>9</v>
      </c>
      <c r="L72" s="15"/>
      <c r="M72" s="15"/>
    </row>
    <row r="73" ht="13.85">
      <c r="A73" s="3" t="s">
        <v>72</v>
      </c>
      <c r="B73" s="1" t="s">
        <v>11</v>
      </c>
      <c r="C73" s="2">
        <v>1</v>
      </c>
      <c r="D73" s="2">
        <v>0.10000000000000001</v>
      </c>
      <c r="E73" s="17">
        <f t="shared" si="2"/>
        <v>0.10000000000000001</v>
      </c>
      <c r="F73" s="4">
        <f>IF(B73="J",E73,IF(B73="S",E73*$Q$2,IF(B73="P",E73*$P$2,IF(B73="F",E73*$O$2,IF(B73="G",E73*$N$2,IF(B73="N",E73*$M$2,0))))))</f>
        <v>0.059999999999999998</v>
      </c>
      <c r="G73" s="18">
        <v>0</v>
      </c>
      <c r="H73" s="9">
        <f t="shared" si="4"/>
        <v>0</v>
      </c>
      <c r="I73" s="85" t="s">
        <v>100</v>
      </c>
      <c r="J73" s="73" t="s">
        <v>9</v>
      </c>
      <c r="K73" s="73" t="s">
        <v>9</v>
      </c>
      <c r="L73" s="15"/>
      <c r="M73" s="15"/>
    </row>
    <row r="74" ht="13.85">
      <c r="A74" t="s">
        <v>107</v>
      </c>
      <c r="B74" s="1" t="s">
        <v>11</v>
      </c>
      <c r="C74" s="2">
        <v>1</v>
      </c>
      <c r="D74" s="2">
        <v>1</v>
      </c>
      <c r="E74" s="17">
        <f t="shared" si="2"/>
        <v>1</v>
      </c>
      <c r="F74" s="4">
        <f>IF(B74="J",E74,IF(B74="S",E74*$Q$2,IF(B74="P",E74*$P$2,IF(B74="F",E74*$O$2,IF(B74="G",E74*$N$2,IF(B74="N",E74*$M$2,0))))))</f>
        <v>0.59999999999999998</v>
      </c>
      <c r="G74" s="18">
        <v>1</v>
      </c>
      <c r="H74" s="9">
        <f t="shared" si="4"/>
        <v>1</v>
      </c>
      <c r="I74" s="85" t="s">
        <v>100</v>
      </c>
      <c r="J74" s="73" t="s">
        <v>9</v>
      </c>
      <c r="K74" s="73" t="s">
        <v>9</v>
      </c>
      <c r="L74" s="15"/>
      <c r="M74" s="15"/>
    </row>
    <row r="75" ht="13.85">
      <c r="A75" s="3" t="s">
        <v>75</v>
      </c>
      <c r="B75" s="1" t="s">
        <v>11</v>
      </c>
      <c r="C75" s="2">
        <v>1</v>
      </c>
      <c r="D75" s="2">
        <v>2</v>
      </c>
      <c r="E75" s="17">
        <f t="shared" ref="E75:E110" si="5">IF(C75="","",C75*D75)</f>
        <v>2</v>
      </c>
      <c r="F75" s="4">
        <f>IF(B75="J",E75,IF(B75="S",E75*$Q$2,IF(B75="P",E75*$P$2,IF(B75="F",E75*$O$2,IF(B75="G",E75*$N$2,IF(B75="N",E75*$M$2,0))))))</f>
        <v>1.2</v>
      </c>
      <c r="G75" s="18">
        <v>5</v>
      </c>
      <c r="H75" s="9">
        <f t="shared" si="4"/>
        <v>5</v>
      </c>
      <c r="I75" s="85" t="s">
        <v>100</v>
      </c>
      <c r="J75" s="73"/>
      <c r="K75" s="73"/>
      <c r="L75" s="15"/>
      <c r="M75" s="15"/>
    </row>
    <row r="76" ht="13.85">
      <c r="A76" s="44" t="s">
        <v>74</v>
      </c>
      <c r="B76" s="1" t="s">
        <v>11</v>
      </c>
      <c r="C76" s="2">
        <v>1</v>
      </c>
      <c r="D76" s="2">
        <v>20</v>
      </c>
      <c r="E76" s="17">
        <f t="shared" si="5"/>
        <v>20</v>
      </c>
      <c r="F76" s="4">
        <f>IF(B76="J",E76,IF(B76="S",E76*$Q$2,IF(B76="P",E76*$P$2,IF(B76="F",E76*$O$2,IF(B76="G",E76*$N$2,IF(B76="N",E76*$M$2,0))))))</f>
        <v>12</v>
      </c>
      <c r="G76" s="18">
        <v>7</v>
      </c>
      <c r="H76" s="9">
        <f t="shared" si="4"/>
        <v>7</v>
      </c>
      <c r="I76" s="85" t="s">
        <v>100</v>
      </c>
      <c r="J76" s="73"/>
      <c r="K76" s="73"/>
      <c r="L76" s="15"/>
      <c r="M76" s="15"/>
    </row>
    <row r="77" ht="13.85">
      <c r="A77" s="49" t="s">
        <v>108</v>
      </c>
      <c r="B77" s="50" t="s">
        <v>11</v>
      </c>
      <c r="C77" s="51">
        <v>0</v>
      </c>
      <c r="D77" s="51">
        <v>30</v>
      </c>
      <c r="E77" s="52">
        <f t="shared" si="5"/>
        <v>0</v>
      </c>
      <c r="F77" s="4">
        <f>IF(B77="J",E77,IF(B77="S",E77*$Q$2,IF(B77="P",E77*$P$2,IF(B77="F",E77*$O$2,IF(B77="G",E77*$N$2,IF(B77="N",E77*$M$2,0))))))</f>
        <v>0</v>
      </c>
      <c r="G77" s="53">
        <v>30</v>
      </c>
      <c r="H77" s="54">
        <f t="shared" si="4"/>
        <v>0</v>
      </c>
      <c r="I77" s="85" t="s">
        <v>100</v>
      </c>
      <c r="J77" s="73"/>
      <c r="K77" s="73"/>
      <c r="L77" s="15"/>
      <c r="M77" s="15"/>
    </row>
    <row r="78" ht="13.85">
      <c r="A78" s="86" t="s">
        <v>76</v>
      </c>
      <c r="B78" s="87" t="s">
        <v>9</v>
      </c>
      <c r="C78" s="88"/>
      <c r="D78" s="88" t="s">
        <v>9</v>
      </c>
      <c r="E78" s="89" t="str">
        <f t="shared" si="5"/>
        <v/>
      </c>
      <c r="F78" s="90"/>
      <c r="G78" s="91" t="s">
        <v>9</v>
      </c>
      <c r="H78" s="92">
        <f>SUM(H64:H77)</f>
        <v>78</v>
      </c>
      <c r="I78" s="85" t="s">
        <v>9</v>
      </c>
      <c r="J78" s="73" t="s">
        <v>9</v>
      </c>
      <c r="K78" s="73" t="s">
        <v>9</v>
      </c>
      <c r="L78" s="15"/>
      <c r="M78" s="15"/>
    </row>
    <row r="79" ht="13.85">
      <c r="A79" s="7" t="s">
        <v>77</v>
      </c>
      <c r="B79" s="1"/>
      <c r="C79" s="2"/>
      <c r="D79" s="2"/>
      <c r="E79" s="17" t="str">
        <f t="shared" si="5"/>
        <v/>
      </c>
      <c r="F79" s="4"/>
      <c r="G79" s="18"/>
      <c r="H79" s="9">
        <f>SUM(H43:H60,H63:H77)</f>
        <v>174</v>
      </c>
      <c r="I79" s="15"/>
      <c r="J79" s="27" t="s">
        <v>9</v>
      </c>
      <c r="K79" s="27" t="s">
        <v>9</v>
      </c>
      <c r="L79" s="15"/>
      <c r="M79" s="15"/>
    </row>
    <row r="80" ht="13.85">
      <c r="A80" s="66" t="s">
        <v>78</v>
      </c>
      <c r="B80" s="67" t="s">
        <v>9</v>
      </c>
      <c r="C80" s="68"/>
      <c r="D80" s="68" t="s">
        <v>9</v>
      </c>
      <c r="E80" s="69" t="str">
        <f t="shared" si="5"/>
        <v/>
      </c>
      <c r="F80" s="70"/>
      <c r="G80" s="71" t="s">
        <v>9</v>
      </c>
      <c r="H80" s="72">
        <f>H79-H48</f>
        <v>134</v>
      </c>
      <c r="I80" s="66" t="s">
        <v>109</v>
      </c>
      <c r="J80" s="73" t="s">
        <v>9</v>
      </c>
      <c r="K80" s="73" t="s">
        <v>9</v>
      </c>
      <c r="L80" s="15"/>
      <c r="M80" s="15"/>
    </row>
    <row r="81" ht="13.85">
      <c r="A81" s="15"/>
      <c r="B81" s="1"/>
      <c r="C81" s="2"/>
      <c r="D81" s="2"/>
      <c r="E81" s="17" t="str">
        <f t="shared" si="5"/>
        <v/>
      </c>
      <c r="F81" s="4"/>
      <c r="G81" s="18"/>
      <c r="H81" s="9" t="str">
        <f t="shared" si="4"/>
        <v/>
      </c>
      <c r="I81" s="15"/>
      <c r="J81" s="15"/>
      <c r="K81" s="15"/>
      <c r="L81" s="15"/>
      <c r="M81" s="15"/>
    </row>
    <row r="82" ht="13.85">
      <c r="A82" s="15"/>
      <c r="B82" s="1"/>
      <c r="C82" s="2"/>
      <c r="D82" s="2"/>
      <c r="E82" s="17" t="str">
        <f t="shared" si="5"/>
        <v/>
      </c>
      <c r="F82" s="4"/>
      <c r="G82" s="18"/>
      <c r="H82" s="9" t="str">
        <f t="shared" si="4"/>
        <v/>
      </c>
      <c r="I82" s="15"/>
      <c r="J82" s="15"/>
      <c r="K82" s="15"/>
      <c r="L82" s="15"/>
      <c r="M82" s="15"/>
    </row>
    <row r="83" ht="13.85">
      <c r="A83" s="15"/>
      <c r="B83" s="1"/>
      <c r="C83" s="2"/>
      <c r="D83" s="2"/>
      <c r="E83" s="17" t="str">
        <f t="shared" si="5"/>
        <v/>
      </c>
      <c r="F83" s="4"/>
      <c r="G83" s="18"/>
      <c r="H83" s="9" t="str">
        <f t="shared" si="4"/>
        <v/>
      </c>
      <c r="I83" s="15"/>
      <c r="J83" s="15"/>
      <c r="K83" s="15"/>
      <c r="L83" s="15"/>
      <c r="M83" s="15"/>
    </row>
    <row r="84" ht="13.85">
      <c r="A84" s="100" t="s">
        <v>110</v>
      </c>
      <c r="B84" s="101" t="s">
        <v>9</v>
      </c>
      <c r="C84" s="102"/>
      <c r="D84" s="102" t="s">
        <v>9</v>
      </c>
      <c r="E84" s="103" t="str">
        <f t="shared" si="5"/>
        <v/>
      </c>
      <c r="F84" s="104"/>
      <c r="G84" s="105" t="s">
        <v>9</v>
      </c>
      <c r="H84" s="106" t="str">
        <f t="shared" si="4"/>
        <v/>
      </c>
      <c r="I84" s="107" t="s">
        <v>9</v>
      </c>
      <c r="J84" s="100" t="s">
        <v>17</v>
      </c>
      <c r="K84" s="100"/>
      <c r="L84" s="7" t="s">
        <v>18</v>
      </c>
      <c r="M84" s="15"/>
    </row>
    <row r="85" ht="13.85">
      <c r="A85" s="27"/>
      <c r="B85" s="28"/>
      <c r="C85" s="29"/>
      <c r="D85" s="29"/>
      <c r="E85" s="17" t="str">
        <f t="shared" si="5"/>
        <v/>
      </c>
      <c r="F85" s="4"/>
      <c r="G85" s="30"/>
      <c r="H85" s="9" t="str">
        <f t="shared" si="4"/>
        <v/>
      </c>
      <c r="I85" s="27"/>
      <c r="J85" s="106">
        <v>0</v>
      </c>
      <c r="K85" s="107" t="s">
        <v>21</v>
      </c>
      <c r="L85" s="8" t="s">
        <v>11</v>
      </c>
      <c r="M85" s="27" t="s">
        <v>22</v>
      </c>
    </row>
    <row r="86" ht="13.85">
      <c r="A86" s="27"/>
      <c r="B86" s="28"/>
      <c r="C86" s="29"/>
      <c r="D86" s="29"/>
      <c r="E86" s="17"/>
      <c r="F86" s="4"/>
      <c r="G86" s="30"/>
      <c r="H86" s="9"/>
      <c r="I86" s="27"/>
      <c r="J86" s="106">
        <v>0</v>
      </c>
      <c r="K86" s="107" t="s">
        <v>24</v>
      </c>
      <c r="L86" s="8" t="s">
        <v>12</v>
      </c>
      <c r="M86" s="27" t="s">
        <v>25</v>
      </c>
    </row>
    <row r="87" ht="13.85">
      <c r="A87" s="15"/>
      <c r="B87" s="1"/>
      <c r="C87" s="2"/>
      <c r="D87" s="2"/>
      <c r="E87" s="17" t="str">
        <f t="shared" si="5"/>
        <v/>
      </c>
      <c r="F87" s="4"/>
      <c r="G87" s="18"/>
      <c r="H87" s="9" t="str">
        <f t="shared" si="4"/>
        <v/>
      </c>
      <c r="I87" s="15"/>
      <c r="J87" s="106">
        <v>0</v>
      </c>
      <c r="K87" s="107" t="s">
        <v>28</v>
      </c>
      <c r="L87" s="8" t="s">
        <v>13</v>
      </c>
      <c r="M87" s="27" t="s">
        <v>29</v>
      </c>
    </row>
    <row r="88" ht="13.85">
      <c r="A88" s="15"/>
      <c r="B88" s="1"/>
      <c r="C88" s="2"/>
      <c r="D88" s="2"/>
      <c r="E88" s="17" t="str">
        <f t="shared" si="5"/>
        <v/>
      </c>
      <c r="F88" s="4"/>
      <c r="G88" s="18"/>
      <c r="H88" s="9" t="str">
        <f t="shared" si="4"/>
        <v/>
      </c>
      <c r="I88" s="15"/>
      <c r="J88" s="106">
        <v>0</v>
      </c>
      <c r="K88" s="107" t="s">
        <v>31</v>
      </c>
      <c r="L88" s="8" t="s">
        <v>14</v>
      </c>
      <c r="M88" s="27" t="s">
        <v>32</v>
      </c>
    </row>
    <row r="89" ht="13.85">
      <c r="A89" s="15"/>
      <c r="B89" s="1"/>
      <c r="C89" s="2"/>
      <c r="D89" s="2"/>
      <c r="E89" s="17" t="str">
        <f t="shared" si="5"/>
        <v/>
      </c>
      <c r="F89" s="4"/>
      <c r="G89" s="18"/>
      <c r="H89" s="9" t="str">
        <f t="shared" si="4"/>
        <v/>
      </c>
      <c r="I89" s="15"/>
      <c r="J89" s="106">
        <v>0</v>
      </c>
      <c r="K89" s="107" t="s">
        <v>34</v>
      </c>
      <c r="L89" s="8" t="s">
        <v>15</v>
      </c>
      <c r="M89" s="27" t="s">
        <v>35</v>
      </c>
    </row>
    <row r="90" ht="13.85">
      <c r="A90" s="15"/>
      <c r="B90" s="1"/>
      <c r="C90" s="2"/>
      <c r="D90" s="2"/>
      <c r="E90" s="17" t="str">
        <f t="shared" si="5"/>
        <v/>
      </c>
      <c r="F90" s="4"/>
      <c r="G90" s="18"/>
      <c r="H90" s="9" t="str">
        <f t="shared" si="4"/>
        <v/>
      </c>
      <c r="I90" s="15"/>
      <c r="J90" s="106">
        <v>0</v>
      </c>
      <c r="K90" s="107" t="s">
        <v>38</v>
      </c>
      <c r="L90" s="15"/>
      <c r="M90" s="15"/>
    </row>
    <row r="91" ht="13.85">
      <c r="A91" s="15"/>
      <c r="B91" s="1"/>
      <c r="C91" s="2"/>
      <c r="D91" s="2"/>
      <c r="E91" s="17" t="str">
        <f t="shared" si="5"/>
        <v/>
      </c>
      <c r="F91" s="4"/>
      <c r="G91" s="18"/>
      <c r="H91" s="9" t="str">
        <f t="shared" si="4"/>
        <v/>
      </c>
      <c r="I91" s="15"/>
      <c r="J91" s="106">
        <v>0</v>
      </c>
      <c r="K91" s="107" t="s">
        <v>41</v>
      </c>
      <c r="L91" s="8" t="s">
        <v>44</v>
      </c>
      <c r="M91" s="15"/>
    </row>
    <row r="92" ht="13.85">
      <c r="A92" s="15"/>
      <c r="B92" s="1"/>
      <c r="C92" s="2"/>
      <c r="D92" s="2"/>
      <c r="E92" s="17" t="str">
        <f t="shared" si="5"/>
        <v/>
      </c>
      <c r="F92" s="4"/>
      <c r="G92" s="18"/>
      <c r="H92" s="9" t="str">
        <f t="shared" si="4"/>
        <v/>
      </c>
      <c r="I92" s="15"/>
      <c r="J92" s="106" t="s">
        <v>9</v>
      </c>
      <c r="K92" s="107" t="s">
        <v>9</v>
      </c>
      <c r="L92" s="7" t="s">
        <v>46</v>
      </c>
      <c r="M92" s="15"/>
    </row>
    <row r="93" ht="13.85">
      <c r="A93" s="15"/>
      <c r="B93" s="1"/>
      <c r="C93" s="2"/>
      <c r="D93" s="2"/>
      <c r="E93" s="17" t="str">
        <f t="shared" si="5"/>
        <v/>
      </c>
      <c r="F93" s="4"/>
      <c r="G93" s="18"/>
      <c r="H93" s="9" t="str">
        <f t="shared" si="4"/>
        <v/>
      </c>
      <c r="I93" s="15"/>
      <c r="J93" s="102" t="s">
        <v>9</v>
      </c>
      <c r="K93" s="107" t="s">
        <v>9</v>
      </c>
      <c r="L93" s="7" t="s">
        <v>49</v>
      </c>
      <c r="M93" s="15"/>
    </row>
    <row r="94" ht="13.85">
      <c r="A94" s="7" t="s">
        <v>77</v>
      </c>
      <c r="B94" s="1"/>
      <c r="C94" s="2"/>
      <c r="D94" s="2"/>
      <c r="E94" s="17" t="str">
        <f t="shared" si="5"/>
        <v/>
      </c>
      <c r="F94" s="4"/>
      <c r="G94" s="18"/>
      <c r="H94" s="9">
        <f>SUM(H85:H93)</f>
        <v>0</v>
      </c>
      <c r="I94" s="15"/>
      <c r="J94" s="102" t="s">
        <v>9</v>
      </c>
      <c r="K94" s="107" t="s">
        <v>9</v>
      </c>
      <c r="L94" s="7" t="s">
        <v>50</v>
      </c>
      <c r="M94" s="15"/>
    </row>
    <row r="95" ht="13.85">
      <c r="A95" s="100" t="s">
        <v>78</v>
      </c>
      <c r="B95" s="101" t="s">
        <v>9</v>
      </c>
      <c r="C95" s="102"/>
      <c r="D95" s="102" t="s">
        <v>9</v>
      </c>
      <c r="E95" s="103" t="str">
        <f t="shared" si="5"/>
        <v/>
      </c>
      <c r="F95" s="104"/>
      <c r="G95" s="105" t="s">
        <v>9</v>
      </c>
      <c r="H95" s="108">
        <f>SUM(H85:H93)</f>
        <v>0</v>
      </c>
      <c r="I95" s="100" t="s">
        <v>111</v>
      </c>
      <c r="J95" s="101" t="s">
        <v>9</v>
      </c>
      <c r="K95" s="101" t="s">
        <v>9</v>
      </c>
      <c r="L95" s="15"/>
      <c r="M95" s="15"/>
    </row>
    <row r="96" ht="13.85">
      <c r="A96" s="15"/>
      <c r="B96" s="1"/>
      <c r="C96" s="2"/>
      <c r="D96" s="2"/>
      <c r="E96" s="17" t="str">
        <f t="shared" si="5"/>
        <v/>
      </c>
      <c r="F96" s="4"/>
      <c r="G96" s="18"/>
      <c r="H96" s="9" t="str">
        <f t="shared" si="4"/>
        <v/>
      </c>
      <c r="I96" s="15"/>
      <c r="J96" s="15"/>
      <c r="K96" s="15"/>
      <c r="L96" s="15"/>
      <c r="M96" s="15"/>
    </row>
    <row r="97" ht="13.85">
      <c r="A97" s="15"/>
      <c r="B97" s="1"/>
      <c r="C97" s="2"/>
      <c r="D97" s="2"/>
      <c r="E97" s="17" t="str">
        <f t="shared" si="5"/>
        <v/>
      </c>
      <c r="F97" s="4"/>
      <c r="G97" s="18"/>
      <c r="H97" s="9" t="str">
        <f t="shared" si="4"/>
        <v/>
      </c>
      <c r="I97" s="15"/>
      <c r="J97" s="15"/>
      <c r="K97" s="15"/>
      <c r="L97" s="15"/>
      <c r="M97" s="15"/>
    </row>
    <row r="98" ht="13.85">
      <c r="A98" s="15"/>
      <c r="B98" s="1"/>
      <c r="C98" s="2"/>
      <c r="D98" s="2"/>
      <c r="E98" s="17" t="str">
        <f t="shared" si="5"/>
        <v/>
      </c>
      <c r="F98" s="4"/>
      <c r="G98" s="18"/>
      <c r="H98" s="9" t="str">
        <f t="shared" si="4"/>
        <v/>
      </c>
      <c r="I98" s="15"/>
      <c r="J98" s="15"/>
      <c r="K98" s="15"/>
      <c r="L98" s="15"/>
      <c r="M98" s="15"/>
    </row>
    <row r="99" ht="13.85">
      <c r="A99" s="109" t="s">
        <v>112</v>
      </c>
      <c r="B99" s="110" t="s">
        <v>9</v>
      </c>
      <c r="C99" s="111"/>
      <c r="D99" s="111" t="s">
        <v>9</v>
      </c>
      <c r="E99" s="112" t="str">
        <f t="shared" si="5"/>
        <v/>
      </c>
      <c r="F99" s="113"/>
      <c r="G99" s="114" t="s">
        <v>9</v>
      </c>
      <c r="H99" s="115" t="str">
        <f t="shared" si="4"/>
        <v/>
      </c>
      <c r="I99" s="116" t="s">
        <v>9</v>
      </c>
      <c r="J99" s="109" t="s">
        <v>113</v>
      </c>
      <c r="K99" s="109"/>
    </row>
    <row r="100" ht="13.85">
      <c r="A100" s="31" t="s">
        <v>114</v>
      </c>
      <c r="B100" s="28"/>
      <c r="C100" s="29"/>
      <c r="D100" s="29"/>
      <c r="E100" s="17" t="str">
        <f t="shared" si="5"/>
        <v/>
      </c>
      <c r="F100" s="4"/>
      <c r="G100" s="30"/>
      <c r="H100" s="9" t="str">
        <f t="shared" si="4"/>
        <v/>
      </c>
      <c r="I100" s="27" t="s">
        <v>20</v>
      </c>
      <c r="J100" s="115">
        <v>0</v>
      </c>
      <c r="K100" s="116" t="s">
        <v>21</v>
      </c>
    </row>
    <row r="101" ht="14.25" customHeight="1">
      <c r="A101" s="31" t="s">
        <v>115</v>
      </c>
      <c r="B101" s="1" t="s">
        <v>11</v>
      </c>
      <c r="C101" s="2">
        <v>1</v>
      </c>
      <c r="D101" s="2">
        <v>10</v>
      </c>
      <c r="E101" s="17">
        <f t="shared" si="5"/>
        <v>10</v>
      </c>
      <c r="F101" s="4">
        <f>IF(B101="J",E101,IF(B101="S",E101*$Q$2,IF(B101="P",E101*$P$2,IF(B101="F",E101*$O$2,IF(B101="G",E101*$N$2,IF(B101="N",E101*$M$2,0))))))</f>
        <v>6</v>
      </c>
      <c r="G101" s="18">
        <v>2</v>
      </c>
      <c r="H101" s="9">
        <f t="shared" si="4"/>
        <v>2</v>
      </c>
      <c r="I101" s="15" t="s">
        <v>20</v>
      </c>
      <c r="J101" s="115">
        <v>0</v>
      </c>
      <c r="K101" s="116" t="s">
        <v>24</v>
      </c>
    </row>
    <row r="102" ht="13.85">
      <c r="A102" s="15" t="s">
        <v>116</v>
      </c>
      <c r="B102" s="1" t="s">
        <v>11</v>
      </c>
      <c r="C102" s="2">
        <v>1</v>
      </c>
      <c r="D102" s="2">
        <v>8</v>
      </c>
      <c r="E102" s="17">
        <f t="shared" si="5"/>
        <v>8</v>
      </c>
      <c r="F102" s="4">
        <f>IF(B102="J",E102,IF(B102="S",E102*$Q$2,IF(B102="P",E102*$P$2,IF(B102="F",E102*$O$2,IF(B102="G",E102*$N$2,IF(B102="N",E102*$M$2,0))))))</f>
        <v>4.7999999999999998</v>
      </c>
      <c r="G102" s="5">
        <v>0.25</v>
      </c>
      <c r="H102" s="9">
        <f t="shared" si="4"/>
        <v>1</v>
      </c>
      <c r="I102" s="15" t="s">
        <v>117</v>
      </c>
      <c r="J102" s="115">
        <v>0</v>
      </c>
      <c r="K102" s="116" t="s">
        <v>28</v>
      </c>
    </row>
    <row r="103" ht="13.85">
      <c r="A103" s="27" t="s">
        <v>118</v>
      </c>
      <c r="B103" s="28" t="s">
        <v>11</v>
      </c>
      <c r="C103" s="29">
        <v>1</v>
      </c>
      <c r="D103" s="29">
        <v>10</v>
      </c>
      <c r="E103" s="17">
        <f t="shared" si="5"/>
        <v>10</v>
      </c>
      <c r="F103" s="4">
        <f>IF(B103="J",E103,IF(B103="S",E103*$Q$2,IF(B103="P",E103*$P$2,IF(B103="F",E103*$O$2,IF(B103="G",E103*$N$2,IF(B103="N",E103*$M$2,0))))))</f>
        <v>6</v>
      </c>
      <c r="G103" s="30">
        <v>1</v>
      </c>
      <c r="H103" s="9">
        <f t="shared" ref="H103:H104" si="6">IF(C103="","",ROUNDUP(G103*C103,0))</f>
        <v>1</v>
      </c>
      <c r="I103" s="27" t="s">
        <v>119</v>
      </c>
      <c r="J103" s="115">
        <v>0</v>
      </c>
      <c r="K103" s="116" t="s">
        <v>31</v>
      </c>
    </row>
    <row r="104" ht="13.85">
      <c r="A104" s="31" t="s">
        <v>120</v>
      </c>
      <c r="B104" s="28" t="s">
        <v>11</v>
      </c>
      <c r="C104" s="29">
        <v>10</v>
      </c>
      <c r="D104" s="29">
        <v>0.5</v>
      </c>
      <c r="E104" s="17">
        <f t="shared" si="5"/>
        <v>5</v>
      </c>
      <c r="F104" s="4">
        <f>IF(B104="J",E104,IF(B104="S",E104*$Q$2,IF(B104="P",E104*$P$2,IF(B104="F",E104*$O$2,IF(B104="G",E104*$N$2,IF(B104="N",E104*$M$2,0))))))</f>
        <v>3</v>
      </c>
      <c r="G104" s="117">
        <v>0.25</v>
      </c>
      <c r="H104" s="9">
        <f t="shared" si="6"/>
        <v>3</v>
      </c>
      <c r="I104" s="15" t="s">
        <v>121</v>
      </c>
      <c r="J104" s="115">
        <v>0</v>
      </c>
      <c r="K104" s="116" t="s">
        <v>34</v>
      </c>
    </row>
    <row r="105" ht="13.85">
      <c r="A105" s="118" t="s">
        <v>122</v>
      </c>
      <c r="B105" s="1" t="s">
        <v>11</v>
      </c>
      <c r="C105" s="2">
        <v>1</v>
      </c>
      <c r="D105" s="2">
        <v>250</v>
      </c>
      <c r="E105" s="17">
        <f t="shared" ref="E105:E107" si="7">IF(C105="","",C105*D105)</f>
        <v>250</v>
      </c>
      <c r="F105" s="4">
        <f>IF(B105="J",E105,IF(B105="S",E105*$Q$2,IF(B105="P",E105*$P$2,IF(B105="F",E105*$O$2,IF(B105="G",E105*$N$2,IF(B105="N",E105*$M$2,0))))))</f>
        <v>150</v>
      </c>
      <c r="G105" s="18">
        <v>2</v>
      </c>
      <c r="H105" s="9">
        <f t="shared" ref="H105:H115" si="8">IF(C105="","",ROUNDUP(G105*C105,0))</f>
        <v>2</v>
      </c>
      <c r="I105" s="119" t="s">
        <v>123</v>
      </c>
      <c r="J105" s="115">
        <v>0</v>
      </c>
      <c r="K105" s="116" t="s">
        <v>38</v>
      </c>
    </row>
    <row r="106" ht="13.85">
      <c r="A106" s="15" t="s">
        <v>88</v>
      </c>
      <c r="B106" s="1" t="s">
        <v>11</v>
      </c>
      <c r="C106" s="2">
        <v>1</v>
      </c>
      <c r="D106" s="2">
        <v>10</v>
      </c>
      <c r="E106" s="17">
        <f>IF(C106="","",C106*D106)</f>
        <v>10</v>
      </c>
      <c r="F106" s="4">
        <f>IF(B106="J",E106,IF(B106="S",E106*$Q$2,IF(B106="P",E106*$P$2,IF(B106="F",E106*$O$2,IF(B106="G",E106*$N$2,IF(B106="N",E106*$M$2,0))))))</f>
        <v>6</v>
      </c>
      <c r="G106" s="18">
        <v>1</v>
      </c>
      <c r="H106" s="9">
        <f>IF(C106="","",ROUNDUP(G106*C106,0))</f>
        <v>1</v>
      </c>
      <c r="I106" s="15" t="s">
        <v>89</v>
      </c>
      <c r="J106" s="115">
        <v>0</v>
      </c>
      <c r="K106" s="116" t="s">
        <v>41</v>
      </c>
      <c r="L106" s="74"/>
      <c r="M106" s="74"/>
    </row>
    <row r="107" ht="13.85">
      <c r="A107" s="31" t="s">
        <v>90</v>
      </c>
      <c r="B107" s="28" t="s">
        <v>11</v>
      </c>
      <c r="C107" s="29">
        <v>15</v>
      </c>
      <c r="D107" s="29">
        <v>0.5</v>
      </c>
      <c r="E107" s="17">
        <f t="shared" si="7"/>
        <v>7.5</v>
      </c>
      <c r="F107" s="4">
        <f>IF(B107="J",E107,IF(B107="S",E107*$Q$2,IF(B107="P",E107*$P$2,IF(B107="F",E107*$O$2,IF(B107="G",E107*$N$2,IF(B107="N",E107*$M$2,0))))))</f>
        <v>4.5</v>
      </c>
      <c r="G107" s="30">
        <v>1</v>
      </c>
      <c r="H107" s="9">
        <f t="shared" si="8"/>
        <v>15</v>
      </c>
      <c r="I107" s="27" t="s">
        <v>91</v>
      </c>
      <c r="J107" s="120">
        <v>1</v>
      </c>
      <c r="K107" s="121" t="s">
        <v>124</v>
      </c>
    </row>
    <row r="108" ht="13.85">
      <c r="A108" s="27" t="s">
        <v>92</v>
      </c>
      <c r="B108" s="28" t="s">
        <v>11</v>
      </c>
      <c r="C108" s="29">
        <v>5</v>
      </c>
      <c r="D108" s="29">
        <v>0</v>
      </c>
      <c r="E108" s="17">
        <f>IF(C108="","",C108*D108)</f>
        <v>0</v>
      </c>
      <c r="F108" s="4">
        <f>IF(B108="J",E108,IF(B108="S",E108*$Q$2,IF(B108="P",E108*$P$2,IF(B108="F",E108*$O$2,IF(B108="G",E108*$N$2,IF(B108="N",E108*$M$2,0))))))</f>
        <v>0</v>
      </c>
      <c r="G108" s="30">
        <v>2</v>
      </c>
      <c r="H108" s="9">
        <f>IF(C108="","",ROUNDUP(G108*C108,0))</f>
        <v>10</v>
      </c>
      <c r="I108" s="27" t="s">
        <v>91</v>
      </c>
      <c r="J108" s="115"/>
      <c r="K108" s="116"/>
    </row>
    <row r="109" ht="13.85">
      <c r="A109" s="43" t="s">
        <v>47</v>
      </c>
      <c r="B109" s="16" t="s">
        <v>12</v>
      </c>
      <c r="C109" s="2">
        <v>1</v>
      </c>
      <c r="D109" s="2">
        <v>20</v>
      </c>
      <c r="E109" s="17">
        <f>IF(C109="","",C109*D109)</f>
        <v>20</v>
      </c>
      <c r="F109" s="4">
        <f>IF(B109="J",E109,IF(B109="S",E109*$Q$2,IF(B109="P",E109*$P$2,IF(B109="F",E109*$O$2,IF(B109="G",E109*$N$2,IF(B109="N",E109*$M$2,0))))))</f>
        <v>8</v>
      </c>
      <c r="G109" s="18">
        <v>1</v>
      </c>
      <c r="H109" s="9">
        <f>IF(C109="","",ROUNDUP(G109*C109,0))</f>
        <v>1</v>
      </c>
      <c r="I109" s="43" t="s">
        <v>125</v>
      </c>
      <c r="J109" s="115"/>
      <c r="K109" s="116"/>
    </row>
    <row r="110" ht="13.85">
      <c r="A110" s="122" t="s">
        <v>126</v>
      </c>
      <c r="B110" s="123"/>
      <c r="C110" s="124"/>
      <c r="D110" s="124"/>
      <c r="E110" s="125" t="str">
        <f t="shared" si="5"/>
        <v/>
      </c>
      <c r="F110" s="126"/>
      <c r="G110" s="127"/>
      <c r="H110" s="128" t="str">
        <f t="shared" si="8"/>
        <v/>
      </c>
      <c r="I110" s="129"/>
      <c r="J110" s="115" t="s">
        <v>9</v>
      </c>
      <c r="K110" s="116" t="s">
        <v>9</v>
      </c>
    </row>
    <row r="111" ht="13.85">
      <c r="A111" s="3" t="s">
        <v>72</v>
      </c>
      <c r="B111" s="1" t="s">
        <v>11</v>
      </c>
      <c r="C111" s="2">
        <v>1</v>
      </c>
      <c r="D111" s="2">
        <v>0.10000000000000001</v>
      </c>
      <c r="E111" s="17">
        <f t="shared" ref="E111:E132" si="9">IF(C111="","",C111*D111)</f>
        <v>0.10000000000000001</v>
      </c>
      <c r="F111" s="4">
        <f>IF(B111="J",E111,IF(B111="S",E111*$Q$2,IF(B111="P",E111*$P$2,IF(B111="F",E111*$O$2,IF(B111="G",E111*$N$2,IF(B111="N",E111*$M$2,0))))))</f>
        <v>0.059999999999999998</v>
      </c>
      <c r="G111" s="130">
        <v>0</v>
      </c>
      <c r="H111" s="9">
        <f t="shared" si="8"/>
        <v>0</v>
      </c>
      <c r="I111" s="131" t="s">
        <v>127</v>
      </c>
      <c r="J111" s="115" t="s">
        <v>9</v>
      </c>
      <c r="K111" s="116" t="s">
        <v>9</v>
      </c>
    </row>
    <row r="112" ht="13.85">
      <c r="A112" s="44" t="s">
        <v>73</v>
      </c>
      <c r="B112" s="1" t="s">
        <v>11</v>
      </c>
      <c r="C112" s="2">
        <v>1</v>
      </c>
      <c r="D112" s="2">
        <v>0.20000000000000001</v>
      </c>
      <c r="E112" s="17">
        <f t="shared" si="9"/>
        <v>0.20000000000000001</v>
      </c>
      <c r="F112" s="4">
        <f>IF(B112="J",E112,IF(B112="S",E112*$Q$2,IF(B112="P",E112*$P$2,IF(B112="F",E112*$O$2,IF(B112="G",E112*$N$2,IF(B112="N",E112*$M$2,0))))))</f>
        <v>0.12</v>
      </c>
      <c r="G112" s="18">
        <v>0</v>
      </c>
      <c r="H112" s="9">
        <f t="shared" si="8"/>
        <v>0</v>
      </c>
      <c r="I112" s="131" t="s">
        <v>127</v>
      </c>
      <c r="J112" s="115" t="s">
        <v>9</v>
      </c>
      <c r="K112" s="116" t="s">
        <v>9</v>
      </c>
    </row>
    <row r="113" ht="13.85">
      <c r="A113" s="15" t="s">
        <v>128</v>
      </c>
      <c r="B113" s="1" t="s">
        <v>11</v>
      </c>
      <c r="C113" s="2">
        <v>20</v>
      </c>
      <c r="D113" s="2">
        <v>0</v>
      </c>
      <c r="E113" s="17">
        <f t="shared" si="9"/>
        <v>0</v>
      </c>
      <c r="F113" s="4">
        <f>IF(B113="J",E113,IF(B113="S",E113*$Q$2,IF(B113="P",E113*$P$2,IF(B113="F",E113*$O$2,IF(B113="G",E113*$N$2,IF(B113="N",E113*$M$2,0))))))</f>
        <v>0</v>
      </c>
      <c r="G113" s="18">
        <v>0</v>
      </c>
      <c r="H113" s="9">
        <f t="shared" si="8"/>
        <v>0</v>
      </c>
      <c r="I113" s="131" t="s">
        <v>127</v>
      </c>
      <c r="J113" s="115" t="s">
        <v>9</v>
      </c>
      <c r="K113" s="116" t="s">
        <v>9</v>
      </c>
      <c r="L113" s="15"/>
      <c r="M113" s="15"/>
    </row>
    <row r="114" ht="13.85">
      <c r="A114" s="15" t="s">
        <v>129</v>
      </c>
      <c r="B114" s="1" t="s">
        <v>11</v>
      </c>
      <c r="C114" s="2">
        <v>1</v>
      </c>
      <c r="D114" s="2">
        <v>50</v>
      </c>
      <c r="E114" s="17">
        <f t="shared" si="9"/>
        <v>50</v>
      </c>
      <c r="F114" s="4">
        <f>IF(B114="J",E114,IF(B114="S",E114*$Q$2,IF(B114="P",E114*$P$2,IF(B114="F",E114*$O$2,IF(B114="G",E114*$N$2,IF(B114="N",E114*$M$2,0))))))</f>
        <v>30</v>
      </c>
      <c r="G114" s="18">
        <v>3</v>
      </c>
      <c r="H114" s="9">
        <f t="shared" si="8"/>
        <v>3</v>
      </c>
      <c r="I114" s="131" t="s">
        <v>127</v>
      </c>
      <c r="J114" s="115" t="s">
        <v>9</v>
      </c>
      <c r="K114" s="116" t="s">
        <v>9</v>
      </c>
      <c r="L114" s="15"/>
      <c r="M114" s="15"/>
    </row>
    <row r="115" ht="13.85">
      <c r="A115" s="131" t="s">
        <v>9</v>
      </c>
      <c r="B115" s="132" t="s">
        <v>9</v>
      </c>
      <c r="C115" s="133"/>
      <c r="D115" s="133" t="s">
        <v>9</v>
      </c>
      <c r="E115" s="125" t="str">
        <f t="shared" si="9"/>
        <v/>
      </c>
      <c r="F115" s="126"/>
      <c r="G115" s="134" t="s">
        <v>9</v>
      </c>
      <c r="H115" s="128" t="str">
        <f t="shared" si="8"/>
        <v/>
      </c>
      <c r="I115" s="131" t="s">
        <v>9</v>
      </c>
      <c r="J115" s="115" t="s">
        <v>9</v>
      </c>
      <c r="K115" s="116" t="s">
        <v>9</v>
      </c>
      <c r="L115" s="15"/>
      <c r="M115" s="15"/>
    </row>
    <row r="116" ht="13.85">
      <c r="A116" s="7" t="s">
        <v>77</v>
      </c>
      <c r="B116" s="1"/>
      <c r="C116" s="2"/>
      <c r="D116" s="2"/>
      <c r="E116" s="17" t="str">
        <f t="shared" si="9"/>
        <v/>
      </c>
      <c r="F116" s="4"/>
      <c r="G116" s="18"/>
      <c r="H116" s="12">
        <f>SUM(H101:H114)</f>
        <v>39</v>
      </c>
      <c r="I116" s="15"/>
      <c r="J116" s="116" t="s">
        <v>9</v>
      </c>
      <c r="K116" s="116" t="s">
        <v>9</v>
      </c>
      <c r="L116" s="15"/>
      <c r="M116" s="15"/>
    </row>
    <row r="117" ht="13.85">
      <c r="A117" s="109" t="s">
        <v>78</v>
      </c>
      <c r="B117" s="110" t="s">
        <v>9</v>
      </c>
      <c r="C117" s="111"/>
      <c r="D117" s="111" t="s">
        <v>9</v>
      </c>
      <c r="E117" s="112" t="str">
        <f t="shared" si="9"/>
        <v/>
      </c>
      <c r="F117" s="113"/>
      <c r="G117" s="114" t="s">
        <v>9</v>
      </c>
      <c r="H117" s="115">
        <f>SUM(H101:H114)</f>
        <v>39</v>
      </c>
      <c r="I117" s="109" t="s">
        <v>130</v>
      </c>
      <c r="J117" s="116" t="s">
        <v>9</v>
      </c>
      <c r="K117" s="116" t="s">
        <v>9</v>
      </c>
      <c r="L117" s="15"/>
      <c r="M117" s="15"/>
    </row>
    <row r="118" ht="13.85">
      <c r="E118" s="17" t="str">
        <f t="shared" si="9"/>
        <v/>
      </c>
      <c r="F118" s="4"/>
    </row>
    <row r="119" ht="13.85">
      <c r="E119" s="17" t="str">
        <f t="shared" si="9"/>
        <v/>
      </c>
      <c r="F119" s="4"/>
    </row>
    <row r="120" ht="13.85">
      <c r="A120" s="135" t="s">
        <v>131</v>
      </c>
      <c r="B120" s="136"/>
      <c r="C120" s="137"/>
      <c r="D120" s="137"/>
      <c r="E120" s="138" t="str">
        <f t="shared" si="9"/>
        <v/>
      </c>
      <c r="F120" s="139"/>
      <c r="G120" s="140"/>
      <c r="H120" s="137"/>
      <c r="I120" s="141"/>
      <c r="J120" s="141"/>
      <c r="K120" s="141"/>
    </row>
    <row r="121" ht="13.85">
      <c r="A121" s="6"/>
      <c r="F121" s="4"/>
      <c r="J121" s="135">
        <f>(J5+J26+J43+J85+J100)</f>
        <v>30</v>
      </c>
      <c r="K121" s="142" t="s">
        <v>21</v>
      </c>
    </row>
    <row r="122" ht="13.85">
      <c r="F122" s="4"/>
      <c r="J122" s="135">
        <f>(J6+J27+J44+J86+J101)</f>
        <v>60</v>
      </c>
      <c r="K122" s="142" t="s">
        <v>24</v>
      </c>
    </row>
    <row r="123" ht="13.85">
      <c r="F123" s="4"/>
      <c r="J123" s="135">
        <f>(J7+J28+J45+J87+J102)</f>
        <v>1</v>
      </c>
      <c r="K123" s="142" t="s">
        <v>28</v>
      </c>
    </row>
    <row r="124" ht="13.85">
      <c r="F124" s="4"/>
      <c r="J124" s="135">
        <f>(J8+J29+J46+J88+J103)</f>
        <v>0</v>
      </c>
      <c r="K124" s="142" t="s">
        <v>31</v>
      </c>
    </row>
    <row r="125" ht="13.85">
      <c r="F125" s="4"/>
      <c r="J125" s="135">
        <f>(J9+J30+J47+J89+J104)</f>
        <v>0</v>
      </c>
      <c r="K125" s="143" t="s">
        <v>34</v>
      </c>
    </row>
    <row r="126" ht="13.85">
      <c r="B126" s="1"/>
      <c r="F126" s="4"/>
      <c r="J126" s="135">
        <f>(J10+J48+J90+J105)</f>
        <v>0</v>
      </c>
      <c r="K126" s="142" t="s">
        <v>38</v>
      </c>
    </row>
    <row r="127" ht="13.85">
      <c r="F127" s="4"/>
      <c r="J127" s="135">
        <f>(J11+J32+J49+J91+J106)</f>
        <v>0</v>
      </c>
      <c r="K127" s="142" t="s">
        <v>41</v>
      </c>
    </row>
    <row r="128" ht="13.85">
      <c r="A128" s="144" t="s">
        <v>132</v>
      </c>
      <c r="B128" s="145" t="s">
        <v>11</v>
      </c>
      <c r="C128" s="146"/>
      <c r="D128" s="146">
        <v>150</v>
      </c>
      <c r="E128" s="144"/>
      <c r="F128" s="147">
        <v>187.5</v>
      </c>
      <c r="G128" s="148"/>
      <c r="H128" s="146"/>
      <c r="I128" s="149" t="s">
        <v>133</v>
      </c>
      <c r="J128" s="144">
        <f>SUM(F128:F179)</f>
        <v>3912.4999999999995</v>
      </c>
      <c r="K128" s="149" t="s">
        <v>24</v>
      </c>
    </row>
    <row r="129" ht="13.85">
      <c r="A129" s="15" t="s">
        <v>105</v>
      </c>
      <c r="B129" s="1" t="s">
        <v>11</v>
      </c>
      <c r="C129" s="2">
        <v>6</v>
      </c>
      <c r="D129" s="2">
        <v>1</v>
      </c>
      <c r="E129" s="17">
        <f t="shared" si="9"/>
        <v>6</v>
      </c>
      <c r="F129" s="4">
        <f>IF(B129="J",E129,IF(B129="S",E129*$Q$2,IF(B129="P",E129*$P$2,IF(B129="F",E129*$O$2,IF(B129="G",E129*$N$2,IF(B129="N",E129*$M$2,0))))))</f>
        <v>3.5999999999999996</v>
      </c>
      <c r="G129" s="5">
        <v>0.25</v>
      </c>
      <c r="H129" s="9">
        <f t="shared" ref="H129:H132" si="10">IF(C129="","",ROUNDUP(G129*C129,0))</f>
        <v>2</v>
      </c>
      <c r="I129" t="s">
        <v>133</v>
      </c>
      <c r="J129"/>
      <c r="K129"/>
    </row>
    <row r="130" ht="13.85">
      <c r="A130" s="15" t="s">
        <v>104</v>
      </c>
      <c r="B130" s="1" t="s">
        <v>11</v>
      </c>
      <c r="C130" s="2">
        <v>1</v>
      </c>
      <c r="D130" s="2">
        <v>10</v>
      </c>
      <c r="E130" s="17">
        <f t="shared" si="9"/>
        <v>10</v>
      </c>
      <c r="F130" s="4">
        <f>IF(B130="J",E130,IF(B130="S",E130*$Q$2,IF(B130="P",E130*$P$2,IF(B130="F",E130*$O$2,IF(B130="G",E130*$N$2,IF(B130="N",E130*$M$2,0))))))</f>
        <v>6</v>
      </c>
      <c r="G130" s="18">
        <v>3</v>
      </c>
      <c r="H130" s="9">
        <f t="shared" si="10"/>
        <v>3</v>
      </c>
      <c r="I130" s="150" t="s">
        <v>133</v>
      </c>
      <c r="J130"/>
      <c r="K130"/>
    </row>
    <row r="131" ht="13.85">
      <c r="A131" s="44" t="s">
        <v>108</v>
      </c>
      <c r="B131" s="1" t="s">
        <v>11</v>
      </c>
      <c r="C131" s="2">
        <v>1</v>
      </c>
      <c r="D131" s="2">
        <v>30</v>
      </c>
      <c r="E131" s="17">
        <f t="shared" si="9"/>
        <v>30</v>
      </c>
      <c r="F131" s="4">
        <f>IF(B131="J",E131,IF(B131="S",E131*$Q$2,IF(B131="P",E131*$P$2,IF(B131="F",E131*$O$2,IF(B131="G",E131*$N$2,IF(B131="N",E131*$M$2,0))))))</f>
        <v>18</v>
      </c>
      <c r="G131" s="18">
        <v>30</v>
      </c>
      <c r="H131" s="9">
        <f t="shared" si="10"/>
        <v>30</v>
      </c>
      <c r="I131" s="150" t="s">
        <v>133</v>
      </c>
    </row>
    <row r="132" ht="13.85">
      <c r="A132" s="27" t="s">
        <v>102</v>
      </c>
      <c r="B132" s="28" t="s">
        <v>11</v>
      </c>
      <c r="C132" s="29">
        <v>1</v>
      </c>
      <c r="D132" s="29">
        <v>20</v>
      </c>
      <c r="E132" s="17">
        <f t="shared" si="9"/>
        <v>20</v>
      </c>
      <c r="F132" s="4">
        <f>IF(B132="J",E132,IF(B132="S",E132*$Q$2,IF(B132="P",E132*$P$2,IF(B132="F",E132*$O$2,IF(B132="G",E132*$N$2,IF(B132="N",E132*$M$2,0))))))</f>
        <v>12</v>
      </c>
      <c r="G132" s="30">
        <v>5</v>
      </c>
      <c r="H132" s="9">
        <f t="shared" si="10"/>
        <v>5</v>
      </c>
      <c r="I132" s="150" t="s">
        <v>133</v>
      </c>
    </row>
    <row r="133" ht="13.85">
      <c r="A133" s="151" t="s">
        <v>88</v>
      </c>
      <c r="B133" s="152" t="s">
        <v>12</v>
      </c>
      <c r="C133" s="153">
        <v>1</v>
      </c>
      <c r="D133" s="153">
        <v>10</v>
      </c>
      <c r="E133" s="17">
        <f>IF(C133="","",C133*D133)</f>
        <v>10</v>
      </c>
      <c r="F133" s="4">
        <f>IF(B133="J",E133,IF(B133="S",E133*$Q$2,IF(B133="P",E133*$P$2,IF(B133="F",E133*$O$2,IF(B133="G",E133*$N$2,IF(B133="N",E133*$M$2,0))))))</f>
        <v>4</v>
      </c>
      <c r="G133" s="154">
        <v>1</v>
      </c>
      <c r="H133" s="9">
        <f>IF(C133="","",ROUNDUP(G133*C133,0))</f>
        <v>1</v>
      </c>
      <c r="I133" s="150" t="s">
        <v>133</v>
      </c>
    </row>
    <row r="134" ht="13.85">
      <c r="A134" t="s">
        <v>90</v>
      </c>
      <c r="B134" s="16" t="s">
        <v>12</v>
      </c>
      <c r="C134" s="2">
        <v>20</v>
      </c>
      <c r="D134" s="2">
        <v>0.5</v>
      </c>
      <c r="E134" s="17">
        <f>IF(C134="","",C134*D134)</f>
        <v>10</v>
      </c>
      <c r="F134" s="4">
        <f>IF(B134="J",E134,IF(B134="S",E134*$Q$2,IF(B134="P",E134*$P$2,IF(B134="F",E134*$O$2,IF(B134="G",E134*$N$2,IF(B134="N",E134*$M$2,0))))))</f>
        <v>4</v>
      </c>
      <c r="G134" s="18">
        <v>1</v>
      </c>
      <c r="H134" s="9">
        <f>IF(C134="","",ROUNDUP(G134*C134,0))</f>
        <v>20</v>
      </c>
      <c r="I134" s="150" t="s">
        <v>133</v>
      </c>
    </row>
    <row r="135" ht="13.85">
      <c r="A135" t="s">
        <v>134</v>
      </c>
      <c r="B135" s="16" t="s">
        <v>13</v>
      </c>
      <c r="C135" s="2">
        <v>1</v>
      </c>
      <c r="D135" s="2">
        <v>5000</v>
      </c>
      <c r="E135" s="17">
        <f>IF(C135="","",C135*D135)</f>
        <v>5000</v>
      </c>
      <c r="F135" s="4">
        <f>IF(B135="J",E135,IF(B135="S",E135*$Q$2,IF(B135="P",E135*$P$2,IF(B135="F",E135*$O$2,IF(B135="G",E135*$N$2,IF(B135="N",E135*$M$2,0))))))</f>
        <v>1250</v>
      </c>
      <c r="G135" s="18">
        <v>2</v>
      </c>
      <c r="H135" s="9">
        <f>IF(C135="","",ROUNDUP(G135*C135,0))</f>
        <v>2</v>
      </c>
      <c r="I135" s="150" t="s">
        <v>133</v>
      </c>
    </row>
    <row r="136" ht="13.85">
      <c r="A136" t="s">
        <v>135</v>
      </c>
      <c r="B136" s="16" t="s">
        <v>13</v>
      </c>
      <c r="C136" s="150">
        <v>1</v>
      </c>
      <c r="D136" s="150">
        <v>1750</v>
      </c>
      <c r="E136" s="17">
        <f>IF(C136="","",C136*D136)</f>
        <v>1750</v>
      </c>
      <c r="F136" s="4">
        <f>IF(B136="J",E136,IF(B136="S",E136*$Q$2,IF(B136="P",E136*$P$2,IF(B136="F",E136*$O$2,IF(B136="G",E136*$N$2,IF(B136="N",E136*$M$2,0))))))</f>
        <v>437.5</v>
      </c>
      <c r="G136" s="150">
        <v>0.25</v>
      </c>
      <c r="H136" s="9">
        <f>IF(C136="","",ROUNDUP(G136*C136,0))</f>
        <v>1</v>
      </c>
      <c r="I136" s="150" t="s">
        <v>133</v>
      </c>
    </row>
    <row r="137" ht="13.85">
      <c r="A137" s="150" t="s">
        <v>136</v>
      </c>
      <c r="B137" s="1" t="s">
        <v>13</v>
      </c>
      <c r="C137" s="155">
        <v>1</v>
      </c>
      <c r="D137" s="155">
        <v>1750</v>
      </c>
      <c r="E137" s="17">
        <f>IF(C137="","",C137*D137)</f>
        <v>1750</v>
      </c>
      <c r="F137" s="4">
        <f>IF(B137="J",E137,IF(B137="S",E137*$Q$2,IF(B137="P",E137*$P$2,IF(B137="F",E137*$O$2,IF(B137="G",E137*$N$2,IF(B137="N",E137*$M$2,0))))))</f>
        <v>437.5</v>
      </c>
      <c r="G137" s="155">
        <v>0.25</v>
      </c>
      <c r="H137" s="9">
        <f>IF(C137="","",ROUNDUP(G137*C137,0))</f>
        <v>1</v>
      </c>
      <c r="I137" s="150" t="s">
        <v>133</v>
      </c>
    </row>
    <row r="138" ht="13.85">
      <c r="A138" t="s">
        <v>137</v>
      </c>
      <c r="B138" s="16" t="s">
        <v>12</v>
      </c>
      <c r="C138" s="2">
        <v>2</v>
      </c>
      <c r="D138" s="2">
        <v>2</v>
      </c>
      <c r="E138" s="17">
        <f>IF(C138="","",C138*D138)</f>
        <v>4</v>
      </c>
      <c r="F138" s="4">
        <f>IF(B138="J",E138,IF(B138="S",E138*$Q$2,IF(B138="P",E138*$P$2,IF(B138="F",E138*$O$2,IF(B138="G",E138*$N$2,IF(B138="N",E138*$M$2,0))))))</f>
        <v>1.6000000000000001</v>
      </c>
      <c r="G138" s="18">
        <v>1</v>
      </c>
      <c r="H138" s="9">
        <f>IF(C138="","",ROUNDUP(G138*C138,0))</f>
        <v>2</v>
      </c>
      <c r="I138" s="150" t="s">
        <v>133</v>
      </c>
    </row>
    <row r="139" ht="13.85">
      <c r="A139" s="43" t="s">
        <v>138</v>
      </c>
      <c r="B139" s="16" t="s">
        <v>12</v>
      </c>
      <c r="C139" s="2">
        <v>3</v>
      </c>
      <c r="D139" s="2">
        <v>0</v>
      </c>
      <c r="E139" s="17">
        <f>IF(C139="","",C139*D139)</f>
        <v>0</v>
      </c>
      <c r="F139" s="4">
        <f>IF(B139="J",E139,IF(B139="S",E139*$Q$2,IF(B139="P",E139*$P$2,IF(B139="F",E139*$O$2,IF(B139="G",E139*$N$2,IF(B139="N",E139*$M$2,0))))))</f>
        <v>0</v>
      </c>
      <c r="G139" s="18">
        <v>1</v>
      </c>
      <c r="H139" s="9">
        <f>IF(C139="","",ROUNDUP(G139*C139,0))</f>
        <v>3</v>
      </c>
      <c r="I139" s="150" t="s">
        <v>133</v>
      </c>
    </row>
    <row r="140" ht="13.85">
      <c r="A140" t="s">
        <v>139</v>
      </c>
      <c r="B140" s="16" t="s">
        <v>12</v>
      </c>
      <c r="C140" s="2">
        <v>1</v>
      </c>
      <c r="D140" s="2">
        <v>1045</v>
      </c>
      <c r="E140" s="17">
        <f>IF(C140="","",C140*D140)</f>
        <v>1045</v>
      </c>
      <c r="F140" s="4">
        <f>IF(B140="J",E140,IF(B140="S",E140*$Q$2,IF(B140="P",E140*$P$2,IF(B140="F",E140*$O$2,IF(B140="G",E140*$N$2,IF(B140="N",E140*$M$2,0))))))</f>
        <v>418</v>
      </c>
      <c r="G140" s="18">
        <v>1</v>
      </c>
      <c r="H140" s="9">
        <f>IF(C140="","",ROUNDUP(G140*C140,0))</f>
        <v>1</v>
      </c>
      <c r="I140" s="150" t="s">
        <v>133</v>
      </c>
    </row>
    <row r="141" ht="13.85">
      <c r="A141" t="s">
        <v>140</v>
      </c>
      <c r="B141" s="16" t="s">
        <v>12</v>
      </c>
      <c r="C141" s="2">
        <v>1</v>
      </c>
      <c r="D141" s="2">
        <v>450</v>
      </c>
      <c r="E141" s="17">
        <f>IF(C141="","",C141*D141)</f>
        <v>450</v>
      </c>
      <c r="F141" s="4">
        <f>IF(B141="J",E141,IF(B141="S",E141*$Q$2,IF(B141="P",E141*$P$2,IF(B141="F",E141*$O$2,IF(B141="G",E141*$N$2,IF(B141="N",E141*$M$2,0))))))</f>
        <v>180</v>
      </c>
      <c r="G141" s="18">
        <v>18</v>
      </c>
      <c r="H141" s="9">
        <f>IF(C141="","",ROUNDUP(G141*C141,0))</f>
        <v>18</v>
      </c>
      <c r="I141" s="150" t="s">
        <v>133</v>
      </c>
    </row>
    <row r="142" ht="13.85">
      <c r="A142" t="s">
        <v>141</v>
      </c>
      <c r="B142" s="16" t="s">
        <v>12</v>
      </c>
      <c r="C142" s="2">
        <v>1</v>
      </c>
      <c r="D142" s="2">
        <v>45</v>
      </c>
      <c r="E142" s="17">
        <f>IF(C142="","",C142*D142)</f>
        <v>45</v>
      </c>
      <c r="F142" s="4">
        <f>IF(B142="J",E142,IF(B142="S",E142*$Q$2,IF(B142="P",E142*$P$2,IF(B142="F",E142*$O$2,IF(B142="G",E142*$N$2,IF(B142="N",E142*$M$2,0))))))</f>
        <v>18</v>
      </c>
      <c r="G142" s="5">
        <v>0.25</v>
      </c>
      <c r="H142" s="9">
        <f>IF(C142="","",ROUNDUP(G142*C142,0))</f>
        <v>1</v>
      </c>
      <c r="I142" s="150" t="s">
        <v>133</v>
      </c>
    </row>
    <row r="143" ht="13.85">
      <c r="A143" t="s">
        <v>142</v>
      </c>
      <c r="B143" s="16" t="s">
        <v>12</v>
      </c>
      <c r="C143" s="2">
        <v>1</v>
      </c>
      <c r="D143" s="2">
        <v>90</v>
      </c>
      <c r="E143" s="17">
        <f>IF(C143="","",C143*D143)</f>
        <v>90</v>
      </c>
      <c r="F143" s="4">
        <f>IF(B143="J",E143,IF(B143="S",E143*$Q$2,IF(B143="P",E143*$P$2,IF(B143="F",E143*$O$2,IF(B143="G",E143*$N$2,IF(B143="N",E143*$M$2,0))))))</f>
        <v>36</v>
      </c>
      <c r="G143" s="18">
        <v>1</v>
      </c>
      <c r="H143" s="9">
        <f>IF(C143="","",ROUNDUP(G143*C143,0))</f>
        <v>1</v>
      </c>
      <c r="I143" s="150" t="s">
        <v>133</v>
      </c>
    </row>
    <row r="144" ht="13.85">
      <c r="A144" t="s">
        <v>143</v>
      </c>
      <c r="B144" s="16" t="s">
        <v>12</v>
      </c>
      <c r="C144" s="2">
        <v>1</v>
      </c>
      <c r="D144" s="2">
        <v>250</v>
      </c>
      <c r="E144" s="17">
        <f>IF(C144="","",C144*D144)</f>
        <v>250</v>
      </c>
      <c r="F144" s="4">
        <f>IF(B144="J",E144,IF(B144="S",E144*$Q$2,IF(B144="P",E144*$P$2,IF(B144="F",E144*$O$2,IF(B144="G",E144*$N$2,IF(B144="N",E144*$M$2,0))))))</f>
        <v>100</v>
      </c>
      <c r="G144" s="18">
        <v>1</v>
      </c>
      <c r="H144" s="9">
        <f>IF(C144="","",ROUNDUP(G144*C144,0))</f>
        <v>1</v>
      </c>
      <c r="I144" s="150" t="s">
        <v>133</v>
      </c>
    </row>
    <row r="145" ht="13.85">
      <c r="A145" t="s">
        <v>144</v>
      </c>
      <c r="B145" s="16" t="s">
        <v>12</v>
      </c>
      <c r="C145" s="2">
        <v>1</v>
      </c>
      <c r="D145" s="2">
        <v>500</v>
      </c>
      <c r="E145" s="17">
        <f>IF(C145="","",C145*D145)</f>
        <v>500</v>
      </c>
      <c r="F145" s="4">
        <f>IF(B145="J",E145,IF(B145="S",E145*$Q$2,IF(B145="P",E145*$P$2,IF(B145="F",E145*$O$2,IF(B145="G",E145*$N$2,IF(B145="N",E145*$M$2,0))))))</f>
        <v>200</v>
      </c>
      <c r="G145" s="18">
        <v>2</v>
      </c>
      <c r="H145" s="9">
        <f>IF(C145="","",ROUNDUP(G145*C145,0))</f>
        <v>2</v>
      </c>
      <c r="I145" s="150" t="s">
        <v>133</v>
      </c>
    </row>
    <row r="146" ht="13.85">
      <c r="A146" t="s">
        <v>145</v>
      </c>
      <c r="B146" s="16" t="s">
        <v>12</v>
      </c>
      <c r="C146" s="2">
        <v>1</v>
      </c>
      <c r="D146" s="2">
        <v>250</v>
      </c>
      <c r="E146" s="17">
        <f>IF(C146="","",C146*D146)</f>
        <v>250</v>
      </c>
      <c r="F146" s="4">
        <f>IF(B146="J",E146,IF(B146="S",E146*$Q$2,IF(B146="P",E146*$P$2,IF(B146="F",E146*$O$2,IF(B146="G",E146*$N$2,IF(B146="N",E146*$M$2,0))))))</f>
        <v>100</v>
      </c>
      <c r="G146" s="18">
        <v>2</v>
      </c>
      <c r="H146" s="9">
        <f>IF(C146="","",ROUNDUP(G146*C146,0))</f>
        <v>2</v>
      </c>
      <c r="I146" s="150" t="s">
        <v>133</v>
      </c>
    </row>
    <row r="147" ht="13.85">
      <c r="A147" s="74" t="s">
        <v>146</v>
      </c>
      <c r="B147" s="16" t="s">
        <v>12</v>
      </c>
      <c r="C147" s="2">
        <v>2</v>
      </c>
      <c r="D147" s="2">
        <v>200</v>
      </c>
      <c r="E147" s="17">
        <f>IF(C147="","",C147*D147)</f>
        <v>400</v>
      </c>
      <c r="F147" s="4">
        <f>IF(B147="J",E147,IF(B147="S",E147*$Q$2,IF(B147="P",E147*$P$2,IF(B147="F",E147*$O$2,IF(B147="G",E147*$N$2,IF(B147="N",E147*$M$2,0))))))</f>
        <v>160</v>
      </c>
      <c r="G147" s="18">
        <v>3</v>
      </c>
      <c r="H147" s="9">
        <f>IF(C147="","",ROUNDUP(G147*C147,0))</f>
        <v>6</v>
      </c>
      <c r="I147" s="150" t="s">
        <v>133</v>
      </c>
    </row>
    <row r="148" ht="13.85">
      <c r="A148" s="74" t="s">
        <v>75</v>
      </c>
      <c r="B148" s="16" t="s">
        <v>12</v>
      </c>
      <c r="C148" s="2">
        <v>2</v>
      </c>
      <c r="D148" s="2">
        <v>3</v>
      </c>
      <c r="E148" s="17">
        <f>IF(C148="","",C148*D148)</f>
        <v>6</v>
      </c>
      <c r="F148" s="4">
        <f>IF(B148="J",E148,IF(B148="S",E148*$Q$2,IF(B148="P",E148*$P$2,IF(B148="F",E148*$O$2,IF(B148="G",E148*$N$2,IF(B148="N",E148*$M$2,0))))))</f>
        <v>2.4000000000000004</v>
      </c>
      <c r="G148" s="18">
        <v>2</v>
      </c>
      <c r="H148" s="9">
        <f>IF(C148="","",ROUNDUP(G148*C148,0))</f>
        <v>4</v>
      </c>
      <c r="I148" s="150" t="s">
        <v>133</v>
      </c>
    </row>
    <row r="149" ht="13.85">
      <c r="A149" s="74" t="s">
        <v>74</v>
      </c>
      <c r="B149" s="16" t="s">
        <v>11</v>
      </c>
      <c r="C149" s="2">
        <v>1</v>
      </c>
      <c r="D149" s="2">
        <v>10</v>
      </c>
      <c r="E149" s="17">
        <f>IF(C149="","",C149*D149)</f>
        <v>10</v>
      </c>
      <c r="F149" s="4">
        <f>IF(B149="J",E149,IF(B149="S",E149*$Q$2,IF(B149="P",E149*$P$2,IF(B149="F",E149*$O$2,IF(B149="G",E149*$N$2,IF(B149="N",E149*$M$2,0))))))</f>
        <v>6</v>
      </c>
      <c r="G149" s="18">
        <v>7</v>
      </c>
      <c r="H149" s="9">
        <f>IF(C149="","",ROUNDUP(G149*C149,0))</f>
        <v>7</v>
      </c>
      <c r="I149" s="150" t="s">
        <v>133</v>
      </c>
    </row>
    <row r="150" ht="13.85">
      <c r="A150" t="s">
        <v>147</v>
      </c>
      <c r="B150" s="1" t="s">
        <v>11</v>
      </c>
      <c r="C150" s="2">
        <v>1</v>
      </c>
      <c r="D150" s="2">
        <v>500</v>
      </c>
      <c r="E150" s="17">
        <f>IF(C150="","",C150*D150)</f>
        <v>500</v>
      </c>
      <c r="F150" s="4">
        <f>IF(B150="J",E150,IF(B150="S",E150*$Q$2,IF(B150="P",E150*$P$2,IF(B150="F",E150*$O$2,IF(B150="G",E150*$N$2,IF(B150="N",E150*$M$2,0))))))</f>
        <v>300</v>
      </c>
      <c r="G150" s="18">
        <v>2</v>
      </c>
      <c r="H150" s="9">
        <f>IF(C150="","",ROUNDUP(G150*C150,0))</f>
        <v>2</v>
      </c>
      <c r="I150" s="150" t="s">
        <v>133</v>
      </c>
      <c r="J150" s="150" t="s">
        <v>148</v>
      </c>
    </row>
    <row r="151" ht="13.85">
      <c r="A151" s="156" t="s">
        <v>149</v>
      </c>
      <c r="B151" s="16" t="s">
        <v>11</v>
      </c>
      <c r="C151" s="2">
        <v>1</v>
      </c>
      <c r="D151" s="2">
        <v>10</v>
      </c>
      <c r="E151" s="17">
        <f>IF(C151="","",C151*D151)</f>
        <v>10</v>
      </c>
      <c r="F151" s="4">
        <f>IF(B151="J",E151,IF(B151="S",E151*$Q$2,IF(B151="P",E151*$P$2,IF(B151="F",E151*$O$2,IF(B151="G",E151*$N$2,IF(B151="N",E151*$M$2,0))))))</f>
        <v>6</v>
      </c>
      <c r="G151" s="18">
        <v>2</v>
      </c>
      <c r="H151" s="9">
        <f>IF(C151="","",ROUNDUP(G151*C151,0))</f>
        <v>2</v>
      </c>
      <c r="I151" s="150" t="s">
        <v>133</v>
      </c>
    </row>
    <row r="152" ht="13.85">
      <c r="A152" s="156" t="s">
        <v>150</v>
      </c>
      <c r="B152" s="16" t="s">
        <v>58</v>
      </c>
      <c r="C152" s="2">
        <v>1</v>
      </c>
      <c r="D152" s="2">
        <v>10</v>
      </c>
      <c r="E152" s="17">
        <f>IF(C152="","",C152*D152)</f>
        <v>10</v>
      </c>
      <c r="F152" s="4">
        <f>IF(B152="J",E152,IF(B152="S",E152*$Q$2,IF(B152="P",E152*$P$2,IF(B152="F",E152*$O$2,IF(B152="G",E152*$N$2,IF(B152="N",E152*$M$2,0))))))</f>
        <v>10</v>
      </c>
      <c r="G152" s="18">
        <v>1</v>
      </c>
      <c r="H152" s="9">
        <f>IF(C152="","",ROUNDUP(G152*C152,0))</f>
        <v>1</v>
      </c>
      <c r="I152" s="150" t="s">
        <v>133</v>
      </c>
    </row>
    <row r="153" ht="13.85">
      <c r="B153" s="1"/>
      <c r="C153" s="2"/>
      <c r="D153" s="2"/>
      <c r="E153" s="17" t="str">
        <f>IF(C153="","",C153*D153)</f>
        <v/>
      </c>
      <c r="F153" s="4"/>
      <c r="G153" s="5"/>
      <c r="H153" s="9" t="str">
        <f>IF(C153="","",ROUNDUP(G153*C153,0))</f>
        <v/>
      </c>
      <c r="I153" s="150"/>
    </row>
    <row r="154" ht="13.85">
      <c r="A154" t="s">
        <v>151</v>
      </c>
      <c r="B154" s="16" t="s">
        <v>11</v>
      </c>
      <c r="C154" s="2">
        <v>2</v>
      </c>
      <c r="D154" s="2">
        <v>1</v>
      </c>
      <c r="E154" s="17">
        <f>IF(C154="","",C154*D154)</f>
        <v>2</v>
      </c>
      <c r="F154" s="4">
        <f>IF(B154="J",E154,IF(B154="S",E154*$Q$2,IF(B154="P",E154*$P$2,IF(B154="F",E154*$O$2,IF(B154="G",E154*$N$2,IF(B154="N",E154*$M$2,0))))))</f>
        <v>1.2</v>
      </c>
      <c r="G154" s="18">
        <v>40</v>
      </c>
      <c r="H154" s="9">
        <f>IF(C154="","",ROUNDUP(G154*C154,0))</f>
        <v>80</v>
      </c>
      <c r="I154" s="150" t="s">
        <v>133</v>
      </c>
    </row>
    <row r="155" ht="13.85">
      <c r="A155" t="s">
        <v>152</v>
      </c>
      <c r="B155" s="16" t="s">
        <v>11</v>
      </c>
      <c r="C155" s="2">
        <v>32</v>
      </c>
      <c r="D155" s="2">
        <v>0</v>
      </c>
      <c r="E155" s="17">
        <f>IF(C155="","",C155*D155)</f>
        <v>0</v>
      </c>
      <c r="F155" s="4">
        <f>IF(B155="J",E155,IF(B155="S",E155*$Q$2,IF(B155="P",E155*$P$2,IF(B155="F",E155*$O$2,IF(B155="G",E155*$N$2,IF(B155="N",E155*$M$2,0))))))</f>
        <v>0</v>
      </c>
      <c r="G155" s="18">
        <v>1</v>
      </c>
      <c r="H155" s="9">
        <f>IF(C155="","",ROUNDUP(G155*C155,0))</f>
        <v>32</v>
      </c>
      <c r="I155" s="150" t="s">
        <v>133</v>
      </c>
    </row>
    <row r="156" ht="13.85">
      <c r="A156" s="15" t="s">
        <v>71</v>
      </c>
      <c r="B156" s="16" t="s">
        <v>11</v>
      </c>
      <c r="C156" s="2">
        <v>1</v>
      </c>
      <c r="D156" s="2">
        <v>0</v>
      </c>
      <c r="E156" s="17">
        <f>IF(C156="","",C156*D156)</f>
        <v>0</v>
      </c>
      <c r="F156" s="4">
        <f>IF(B156="J",E156,IF(B156="S",E156*$Q$2,IF(B156="P",E156*$P$2,IF(B156="F",E156*$O$2,IF(B156="G",E156*$N$2,IF(B156="N",E156*$M$2,0))))))</f>
        <v>0</v>
      </c>
      <c r="G156" s="18">
        <v>4</v>
      </c>
      <c r="H156" s="9">
        <f>IF(C156="","",ROUNDUP(G156*C156,0))</f>
        <v>4</v>
      </c>
      <c r="I156" s="150" t="s">
        <v>133</v>
      </c>
    </row>
    <row r="157" ht="13.85">
      <c r="A157" s="150" t="s">
        <v>153</v>
      </c>
      <c r="B157" s="16" t="s">
        <v>12</v>
      </c>
      <c r="C157" s="2">
        <v>10</v>
      </c>
      <c r="D157" s="2">
        <v>1.8</v>
      </c>
      <c r="E157" s="17">
        <f>IF(C157="","",C157*D157)</f>
        <v>18</v>
      </c>
      <c r="F157" s="4">
        <f>IF(B157="J",E157,IF(B157="S",E157*$Q$2,IF(B157="P",E157*$P$2,IF(B157="F",E157*$O$2,IF(B157="G",E157*$N$2,IF(B157="N",E157*$M$2,0))))))</f>
        <v>7.2000000000000002</v>
      </c>
      <c r="G157" s="18">
        <v>1</v>
      </c>
      <c r="H157" s="9">
        <f>IF(C157="","",ROUNDUP(G157*C157,0))</f>
        <v>10</v>
      </c>
      <c r="I157" s="150" t="s">
        <v>133</v>
      </c>
    </row>
    <row r="158" ht="13.85">
      <c r="A158" s="150" t="s">
        <v>154</v>
      </c>
      <c r="B158" s="16" t="s">
        <v>11</v>
      </c>
      <c r="C158" s="2">
        <v>1</v>
      </c>
      <c r="D158" s="2">
        <v>10</v>
      </c>
      <c r="E158" s="17">
        <f>IF(C158="","",C158*D158)</f>
        <v>10</v>
      </c>
      <c r="F158" s="4">
        <f>IF(B158="J",E158,IF(B158="S",E158*$Q$2,IF(B158="P",E158*$P$2,IF(B158="F",E158*$O$2,IF(B158="G",E158*$N$2,IF(B158="N",E158*$M$2,0))))))</f>
        <v>6</v>
      </c>
      <c r="G158" s="18">
        <v>22</v>
      </c>
      <c r="H158" s="9">
        <f>IF(C158="","",ROUNDUP(G158*C158,0))</f>
        <v>22</v>
      </c>
      <c r="I158" s="150" t="s">
        <v>133</v>
      </c>
      <c r="J158" s="150" t="s">
        <v>155</v>
      </c>
    </row>
    <row r="159" ht="13.85">
      <c r="E159" s="17" t="str">
        <f>IF(C159="","",C159*D159)</f>
        <v/>
      </c>
      <c r="F159" s="4"/>
      <c r="H159" s="9" t="str">
        <f>IF(C159="","",ROUNDUP(G159*C159,0))</f>
        <v/>
      </c>
    </row>
    <row r="160" ht="13.85">
      <c r="E160" s="17" t="str">
        <f>IF(C160="","",C160*D160)</f>
        <v/>
      </c>
      <c r="F160" s="4"/>
      <c r="H160" s="9" t="str">
        <f>IF(C160="","",ROUNDUP(G160*C160,0))</f>
        <v/>
      </c>
    </row>
    <row r="161" ht="13.85">
      <c r="E161" s="17" t="str">
        <f>IF(C161="","",C161*D161)</f>
        <v/>
      </c>
      <c r="F161" s="4"/>
      <c r="H161" s="9" t="str">
        <f>IF(C161="","",ROUNDUP(G161*C161,0))</f>
        <v/>
      </c>
    </row>
    <row r="162" ht="13.85">
      <c r="E162" s="17" t="str">
        <f>IF(C162="","",C162*D162)</f>
        <v/>
      </c>
      <c r="F162" s="4"/>
      <c r="H162" s="9" t="str">
        <f>IF(C162="","",ROUNDUP(G162*C162,0))</f>
        <v/>
      </c>
    </row>
    <row r="163" ht="13.85">
      <c r="A163" s="150"/>
      <c r="E163" s="17" t="str">
        <f>IF(C163="","",C163*D163)</f>
        <v/>
      </c>
      <c r="F163" s="4"/>
      <c r="H163" s="9" t="str">
        <f>IF(C163="","",ROUNDUP(G163*C163,0))</f>
        <v/>
      </c>
    </row>
  </sheetData>
  <mergeCells count="4">
    <mergeCell ref="J4:K4"/>
    <mergeCell ref="J42:K42"/>
    <mergeCell ref="J84:K84"/>
    <mergeCell ref="J99:K99"/>
  </mergeCells>
  <printOptions headings="0" gridLines="0"/>
  <pageMargins left="0.70078740157480324" right="0.70078740157480324" top="0.75196850393700787" bottom="0.75196850393700787" header="0.29999999999999999" footer="0.29999999999999999"/>
  <pageSetup paperSize="9" scale="100" fitToWidth="1" fitToHeight="1" pageOrder="downThenOver" orientation="portrait" usePrinterDefaults="1" blackAndWhite="0" draft="0" cellComments="none" useFirstPageNumber="0" errors="displayed" horizontalDpi="600" verticalDpi="600" copies="1"/>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sheetPr>
    <outlinePr applyStyles="0" summaryBelow="1" summaryRight="1" showOutlineSymbols="1"/>
    <pageSetUpPr autoPageBreaks="1" fitToPage="1"/>
  </sheetPr>
  <sheetViews>
    <sheetView zoomScale="100" workbookViewId="0">
      <selection activeCell="H11" activeCellId="0" sqref="A1:H11"/>
    </sheetView>
  </sheetViews>
  <sheetFormatPr defaultRowHeight="13.880000000000001"/>
  <cols>
    <col bestFit="1" customWidth="1" min="1" max="1" style="157" width="24.7109375"/>
    <col bestFit="1" customWidth="1" min="2" max="2" style="157" width="5"/>
    <col customWidth="1" min="3" max="3" style="157" width="5"/>
    <col bestFit="1" customWidth="1" min="4" max="4" style="157" width="15.50390625"/>
    <col bestFit="1" customWidth="1" min="5" max="5" style="157" width="23.07421875"/>
    <col bestFit="1" customWidth="1" min="6" max="6" style="157" width="29.50390625"/>
    <col customWidth="1" min="7" max="7" style="157" width="15.28125"/>
    <col customWidth="1" min="8" max="8" style="158" width="66.875"/>
    <col min="9" max="16384" style="157" width="9"/>
  </cols>
  <sheetData>
    <row r="1">
      <c r="A1" s="159" t="s">
        <v>156</v>
      </c>
      <c r="B1" s="159" t="s">
        <v>157</v>
      </c>
      <c r="C1" s="159" t="s">
        <v>158</v>
      </c>
      <c r="D1" s="159" t="s">
        <v>159</v>
      </c>
      <c r="E1" s="159" t="s">
        <v>160</v>
      </c>
      <c r="F1" s="159" t="s">
        <v>161</v>
      </c>
      <c r="G1" s="159" t="s">
        <v>162</v>
      </c>
      <c r="H1" s="160" t="s">
        <v>163</v>
      </c>
    </row>
    <row r="2" ht="55.5">
      <c r="A2" s="159" t="s">
        <v>164</v>
      </c>
      <c r="B2" s="161">
        <v>1</v>
      </c>
      <c r="C2" s="161">
        <v>0</v>
      </c>
      <c r="D2" s="157" t="s">
        <v>165</v>
      </c>
      <c r="E2" s="157" t="s">
        <v>166</v>
      </c>
      <c r="F2" s="157" t="s">
        <v>167</v>
      </c>
      <c r="G2" s="157" t="s">
        <v>168</v>
      </c>
      <c r="H2" s="158" t="s">
        <v>169</v>
      </c>
    </row>
    <row r="3" ht="27.75">
      <c r="A3" s="159" t="s">
        <v>170</v>
      </c>
      <c r="B3" s="161">
        <v>2</v>
      </c>
      <c r="C3" s="161">
        <v>2</v>
      </c>
      <c r="D3" s="157" t="s">
        <v>171</v>
      </c>
      <c r="E3" s="157" t="s">
        <v>172</v>
      </c>
      <c r="F3" s="157" t="s">
        <v>167</v>
      </c>
      <c r="G3" s="157" t="s">
        <v>168</v>
      </c>
      <c r="H3" s="158" t="s">
        <v>173</v>
      </c>
    </row>
    <row r="4" ht="97.099999999999994">
      <c r="A4" s="159" t="s">
        <v>174</v>
      </c>
      <c r="B4" s="161">
        <v>1</v>
      </c>
      <c r="C4" s="161">
        <v>1</v>
      </c>
      <c r="D4" s="157" t="s">
        <v>165</v>
      </c>
      <c r="E4" s="157" t="s">
        <v>166</v>
      </c>
      <c r="F4" s="157" t="s">
        <v>167</v>
      </c>
      <c r="G4" s="157" t="s">
        <v>175</v>
      </c>
      <c r="H4" s="158" t="s">
        <v>176</v>
      </c>
    </row>
    <row r="5" ht="111">
      <c r="A5" s="159" t="s">
        <v>177</v>
      </c>
      <c r="B5" s="161">
        <v>1</v>
      </c>
      <c r="C5" s="161">
        <v>1</v>
      </c>
      <c r="D5" s="157" t="s">
        <v>165</v>
      </c>
      <c r="E5" s="157" t="s">
        <v>178</v>
      </c>
      <c r="F5" s="157" t="s">
        <v>179</v>
      </c>
      <c r="G5" s="157" t="s">
        <v>180</v>
      </c>
      <c r="H5" s="158" t="s">
        <v>181</v>
      </c>
    </row>
    <row r="6" ht="55.5">
      <c r="A6" s="159" t="s">
        <v>182</v>
      </c>
      <c r="B6" s="161">
        <v>0</v>
      </c>
      <c r="C6" s="161">
        <v>0</v>
      </c>
      <c r="D6" s="157" t="s">
        <v>165</v>
      </c>
      <c r="E6" s="157" t="s">
        <v>166</v>
      </c>
      <c r="F6" s="157" t="s">
        <v>167</v>
      </c>
      <c r="G6" s="157" t="s">
        <v>175</v>
      </c>
      <c r="H6" s="158" t="s">
        <v>183</v>
      </c>
    </row>
    <row r="7" ht="124.84999999999999">
      <c r="A7" s="159" t="s">
        <v>184</v>
      </c>
      <c r="B7" s="161">
        <v>0</v>
      </c>
      <c r="C7" s="161">
        <v>0</v>
      </c>
      <c r="D7" s="157" t="s">
        <v>165</v>
      </c>
      <c r="E7" s="157" t="s">
        <v>166</v>
      </c>
      <c r="F7" s="157" t="s">
        <v>167</v>
      </c>
      <c r="G7" s="157" t="s">
        <v>185</v>
      </c>
      <c r="H7" s="158" t="s">
        <v>186</v>
      </c>
    </row>
    <row r="8" ht="47.25" customHeight="1">
      <c r="A8" s="159" t="s">
        <v>187</v>
      </c>
      <c r="B8" s="161">
        <v>0</v>
      </c>
      <c r="C8" s="161">
        <v>0</v>
      </c>
      <c r="D8" s="157" t="s">
        <v>165</v>
      </c>
      <c r="E8" s="157" t="s">
        <v>188</v>
      </c>
      <c r="F8" s="157" t="s">
        <v>167</v>
      </c>
      <c r="G8" s="157" t="s">
        <v>168</v>
      </c>
      <c r="H8" s="158" t="s">
        <v>189</v>
      </c>
    </row>
    <row r="9" ht="27.75">
      <c r="A9" s="159" t="s">
        <v>190</v>
      </c>
      <c r="B9" s="161">
        <v>0</v>
      </c>
      <c r="C9" s="161">
        <v>0</v>
      </c>
      <c r="D9" s="157" t="s">
        <v>165</v>
      </c>
      <c r="E9" s="157" t="s">
        <v>166</v>
      </c>
      <c r="F9" s="157" t="s">
        <v>167</v>
      </c>
      <c r="G9" s="157" t="s">
        <v>168</v>
      </c>
      <c r="H9" s="158" t="s">
        <v>191</v>
      </c>
    </row>
    <row r="11">
      <c r="A11" s="159" t="s">
        <v>192</v>
      </c>
      <c r="B11" s="161"/>
      <c r="C11" s="161"/>
    </row>
  </sheetData>
  <printOptions headings="0" gridLines="1"/>
  <pageMargins left="0.69999999999999996" right="0.69999999999999996" top="0.75" bottom="0.75" header="0.29999999999999999" footer="0.29999999999999999"/>
  <pageSetup paperSize="9" scale="67" fitToWidth="1" fitToHeight="1" pageOrder="downThenOver" orientation="landscape" usePrinterDefaults="1" blackAndWhite="0" draft="0" cellComments="none" useFirstPageNumber="0" errors="displayed" horizontalDpi="600" verticalDpi="600" copies="1"/>
  <headerFooter/>
</worksheet>
</file>

<file path=docProps/app.xml><?xml version="1.0" encoding="utf-8"?>
<Properties xmlns="http://schemas.openxmlformats.org/officeDocument/2006/extended-properties" xmlns:vt="http://schemas.openxmlformats.org/officeDocument/2006/docPropsVTypes">
  <Application>ONLYOFFICE/2.5.565.0</Application>
  <DocSecurity>0</DocSecurity>
  <HyperlinksChanged>false</HyperlinksChanged>
  <LinksUpToDate>false</LinksUpToDate>
  <ScaleCrop>false</ScaleCrop>
  <SharedDoc>false</SharedDoc>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cat</cp:lastModifiedBy>
  <cp:revision>8</cp:revision>
  <dcterms:created xsi:type="dcterms:W3CDTF">2024-03-07T09:26:17Z</dcterms:created>
  <dcterms:modified xsi:type="dcterms:W3CDTF">2024-07-15T11:21:24Z</dcterms:modified>
</cp:coreProperties>
</file>